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B8487DB5-4CBD-41E8-8DDB-FC71DB78191A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緑化計画変更書" sheetId="21" r:id="rId1"/>
    <sheet name="植栽本数確認表" sheetId="19" r:id="rId2"/>
  </sheets>
  <definedNames>
    <definedName name="_xlnm.Print_Area" localSheetId="1">植栽本数確認表!$A$1:$K$40</definedName>
    <definedName name="_xlnm.Print_Area" localSheetId="0">緑化計画変更書!$A$1:$R$54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9" i="21" l="1"/>
  <c r="K20" i="21" l="1"/>
  <c r="M38" i="19"/>
  <c r="I37" i="19"/>
  <c r="H22" i="19" l="1"/>
  <c r="F22" i="19"/>
  <c r="H17" i="19"/>
  <c r="F17" i="19"/>
  <c r="M17" i="19" l="1"/>
  <c r="P45" i="21"/>
  <c r="P27" i="21"/>
  <c r="P31" i="21"/>
  <c r="P29" i="21"/>
  <c r="C23" i="21" a="1"/>
  <c r="C23" i="21" s="1"/>
  <c r="P33" i="21" l="1"/>
  <c r="P43" i="21"/>
  <c r="P41" i="21"/>
  <c r="P39" i="21"/>
  <c r="P37" i="21"/>
  <c r="P35" i="21"/>
  <c r="M28" i="19"/>
  <c r="M36" i="19"/>
  <c r="M34" i="19"/>
  <c r="M32" i="19"/>
  <c r="M30" i="19"/>
  <c r="I27" i="19"/>
  <c r="I35" i="19"/>
  <c r="I33" i="19"/>
  <c r="I31" i="19"/>
  <c r="I29" i="19"/>
  <c r="C22" i="19"/>
  <c r="M22" i="19" s="1"/>
  <c r="C17" i="19"/>
  <c r="P47" i="21" l="1"/>
  <c r="T47" i="21"/>
  <c r="P49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5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<sst xmlns="http://schemas.openxmlformats.org/spreadsheetml/2006/main" count="227" uniqueCount="127">
  <si>
    <t>申請者</t>
    <rPh sb="0" eb="3">
      <t>シンセイシャ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</si>
  <si>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</si>
  <si>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</si>
  <si>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代理人</t>
    <rPh sb="0" eb="3">
      <t>ダイリニン</t>
    </rPh>
    <phoneticPr fontId="3"/>
  </si>
  <si>
    <t>担当</t>
    <rPh sb="0" eb="2">
      <t>タントウ</t>
    </rPh>
    <phoneticPr fontId="3"/>
  </si>
  <si>
    <t>連絡先</t>
    <rPh sb="0" eb="3">
      <t>レンラクサキ</t>
    </rPh>
    <phoneticPr fontId="3"/>
  </si>
  <si>
    <t>開発事業番号</t>
    <rPh sb="0" eb="2">
      <t>カイハツ</t>
    </rPh>
    <rPh sb="2" eb="4">
      <t>ジギョウ</t>
    </rPh>
    <rPh sb="4" eb="6">
      <t>バンゴウ</t>
    </rPh>
    <phoneticPr fontId="3"/>
  </si>
  <si>
    <t>主要用途</t>
    <rPh sb="0" eb="2">
      <t>シュヨウ</t>
    </rPh>
    <rPh sb="2" eb="4">
      <t>ヨウト</t>
    </rPh>
    <phoneticPr fontId="3"/>
  </si>
  <si>
    <t>：</t>
    <phoneticPr fontId="3"/>
  </si>
  <si>
    <t>×</t>
    <phoneticPr fontId="3"/>
  </si>
  <si>
    <t>平面緑化</t>
    <rPh sb="0" eb="2">
      <t>ヘイメン</t>
    </rPh>
    <rPh sb="2" eb="4">
      <t>リョクカ</t>
    </rPh>
    <phoneticPr fontId="3"/>
  </si>
  <si>
    <t>既存樹林面積</t>
    <rPh sb="0" eb="2">
      <t>キゾン</t>
    </rPh>
    <rPh sb="2" eb="4">
      <t>ジュリン</t>
    </rPh>
    <rPh sb="4" eb="6">
      <t>メンセキ</t>
    </rPh>
    <phoneticPr fontId="3"/>
  </si>
  <si>
    <t>壁面緑化</t>
    <rPh sb="0" eb="2">
      <t>ヘキメン</t>
    </rPh>
    <rPh sb="2" eb="4">
      <t>リョクカ</t>
    </rPh>
    <phoneticPr fontId="3"/>
  </si>
  <si>
    <t>緑化擁壁</t>
    <rPh sb="0" eb="2">
      <t>リョクカ</t>
    </rPh>
    <rPh sb="2" eb="4">
      <t>ヨウヘキ</t>
    </rPh>
    <phoneticPr fontId="3"/>
  </si>
  <si>
    <t>駐車場緑化</t>
    <rPh sb="0" eb="3">
      <t>チュウシャジョウ</t>
    </rPh>
    <rPh sb="3" eb="5">
      <t>リョクカ</t>
    </rPh>
    <phoneticPr fontId="3"/>
  </si>
  <si>
    <t>（</t>
    <phoneticPr fontId="3"/>
  </si>
  <si>
    <t>水平投影面積</t>
    <rPh sb="0" eb="2">
      <t>スイヘイ</t>
    </rPh>
    <rPh sb="2" eb="4">
      <t>トウエイ</t>
    </rPh>
    <rPh sb="4" eb="6">
      <t>メンセキ</t>
    </rPh>
    <phoneticPr fontId="3"/>
  </si>
  <si>
    <t>フェンス緑化</t>
    <rPh sb="4" eb="6">
      <t>リョクカ</t>
    </rPh>
    <phoneticPr fontId="3"/>
  </si>
  <si>
    <t>生け垣</t>
    <rPh sb="0" eb="1">
      <t>イ</t>
    </rPh>
    <rPh sb="2" eb="3">
      <t>ガキ</t>
    </rPh>
    <phoneticPr fontId="3"/>
  </si>
  <si>
    <t>緑地延長</t>
    <rPh sb="0" eb="2">
      <t>リョクチ</t>
    </rPh>
    <rPh sb="2" eb="4">
      <t>エンチョウ</t>
    </rPh>
    <phoneticPr fontId="3"/>
  </si>
  <si>
    <t>開発事業区域</t>
    <rPh sb="0" eb="2">
      <t>カイハツ</t>
    </rPh>
    <rPh sb="2" eb="4">
      <t>ジギョウ</t>
    </rPh>
    <rPh sb="4" eb="6">
      <t>クイキ</t>
    </rPh>
    <phoneticPr fontId="3"/>
  </si>
  <si>
    <t>建ぺい率</t>
    <rPh sb="0" eb="1">
      <t>ケン</t>
    </rPh>
    <rPh sb="3" eb="4">
      <t>リツ</t>
    </rPh>
    <phoneticPr fontId="3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</si>
  <si>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3"/>
  </si>
  <si>
    <t>㎡</t>
    <phoneticPr fontId="3"/>
  </si>
  <si>
    <t>＝</t>
    <phoneticPr fontId="3"/>
  </si>
  <si>
    <t>既存樹林</t>
    <rPh sb="0" eb="2">
      <t>キゾン</t>
    </rPh>
    <rPh sb="2" eb="4">
      <t>ジュリン</t>
    </rPh>
    <phoneticPr fontId="3"/>
  </si>
  <si>
    <t>屋上緑化</t>
    <rPh sb="0" eb="2">
      <t>オクジョウ</t>
    </rPh>
    <rPh sb="2" eb="4">
      <t>リョクカ</t>
    </rPh>
    <phoneticPr fontId="3"/>
  </si>
  <si>
    <t>独立した樹木による緑化</t>
    <rPh sb="0" eb="2">
      <t>ドクリツ</t>
    </rPh>
    <rPh sb="4" eb="6">
      <t>ジュモク</t>
    </rPh>
    <rPh sb="9" eb="11">
      <t>リョクカ</t>
    </rPh>
    <phoneticPr fontId="3"/>
  </si>
  <si>
    <t>補助資材の高さ</t>
    <rPh sb="0" eb="2">
      <t>ホジョ</t>
    </rPh>
    <rPh sb="2" eb="4">
      <t>シザイ</t>
    </rPh>
    <rPh sb="5" eb="6">
      <t>タカ</t>
    </rPh>
    <phoneticPr fontId="3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</si>
  <si>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3"/>
  </si>
  <si>
    <t>㎡×1.2</t>
    <phoneticPr fontId="3"/>
  </si>
  <si>
    <t>ｍ×1ｍ</t>
    <phoneticPr fontId="3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</si>
  <si>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3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</si>
  <si>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3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</si>
  <si>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3"/>
  </si>
  <si>
    <t>緑地の延長</t>
    <rPh sb="0" eb="2">
      <t>リョクチ</t>
    </rPh>
    <rPh sb="3" eb="5">
      <t>エンチョウ</t>
    </rPh>
    <phoneticPr fontId="3"/>
  </si>
  <si>
    <t>緑化区画面積</t>
    <rPh sb="0" eb="2">
      <t>リョクカ</t>
    </rPh>
    <rPh sb="2" eb="4">
      <t>クカク</t>
    </rPh>
    <rPh sb="4" eb="6">
      <t>メンセキ</t>
    </rPh>
    <phoneticPr fontId="3"/>
  </si>
  <si>
    <t>×3.14</t>
    <phoneticPr fontId="3"/>
  </si>
  <si>
    <t>樹高</t>
    <rPh sb="0" eb="2">
      <t>ジュコウ</t>
    </rPh>
    <phoneticPr fontId="3"/>
  </si>
  <si>
    <t>　</t>
    <phoneticPr fontId="3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</si>
  <si>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</si>
  <si>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3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</si>
  <si>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3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</si>
  <si>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</si>
  <si>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</si>
  <si>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</si>
  <si>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</si>
  <si>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</si>
  <si>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3"/>
  </si>
  <si>
    <t>高木（幼木）</t>
    <rPh sb="0" eb="2">
      <t>コウボク</t>
    </rPh>
    <rPh sb="3" eb="5">
      <t>ヨウボク</t>
    </rPh>
    <phoneticPr fontId="3"/>
  </si>
  <si>
    <t>中木</t>
    <rPh sb="0" eb="2">
      <t>チュウボク</t>
    </rPh>
    <phoneticPr fontId="3"/>
  </si>
  <si>
    <t>低木</t>
    <rPh sb="0" eb="2">
      <t>テイボク</t>
    </rPh>
    <phoneticPr fontId="3"/>
  </si>
  <si>
    <t>0.5ｍ前後</t>
    <phoneticPr fontId="3"/>
  </si>
  <si>
    <t>本</t>
    <rPh sb="0" eb="1">
      <t>ホン</t>
    </rPh>
    <phoneticPr fontId="3"/>
  </si>
  <si>
    <t>≧</t>
    <phoneticPr fontId="3"/>
  </si>
  <si>
    <t>高中木：</t>
    <rPh sb="0" eb="1">
      <t>コウ</t>
    </rPh>
    <rPh sb="1" eb="3">
      <t>チュウボク</t>
    </rPh>
    <phoneticPr fontId="3"/>
  </si>
  <si>
    <t>低木：</t>
    <rPh sb="0" eb="2">
      <t>テイボク</t>
    </rPh>
    <phoneticPr fontId="3"/>
  </si>
  <si>
    <t>本）</t>
    <rPh sb="0" eb="1">
      <t>ホン</t>
    </rPh>
    <phoneticPr fontId="3"/>
  </si>
  <si>
    <t>（20㎡×</t>
    <phoneticPr fontId="3"/>
  </si>
  <si>
    <t>（0.5㎡×</t>
    <phoneticPr fontId="3"/>
  </si>
  <si>
    <t>総面積に対する本数</t>
    <rPh sb="0" eb="3">
      <t>ソウメンセキ</t>
    </rPh>
    <rPh sb="4" eb="5">
      <t>タイ</t>
    </rPh>
    <rPh sb="7" eb="9">
      <t>ホンスウ</t>
    </rPh>
    <phoneticPr fontId="3"/>
  </si>
  <si>
    <t>緑地面積＝</t>
    <rPh sb="0" eb="2">
      <t>リョクチ</t>
    </rPh>
    <rPh sb="2" eb="4">
      <t>メンセキ</t>
    </rPh>
    <phoneticPr fontId="3"/>
  </si>
  <si>
    <t>必要低木本数＝</t>
    <rPh sb="0" eb="2">
      <t>ヒツヨウ</t>
    </rPh>
    <rPh sb="2" eb="4">
      <t>テイボク</t>
    </rPh>
    <rPh sb="4" eb="6">
      <t>ホンスウ</t>
    </rPh>
    <phoneticPr fontId="3"/>
  </si>
  <si>
    <t>⇒</t>
    <phoneticPr fontId="3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</si>
  <si>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3"/>
  </si>
  <si>
    <t>判定</t>
    <rPh sb="0" eb="2">
      <t>ハンテイ</t>
    </rPh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</si>
  <si>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</si>
  <si>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3"/>
  </si>
  <si>
    <t>高木（成木）</t>
  </si>
  <si>
    <t>高木（幼木）</t>
  </si>
  <si>
    <t>中木</t>
  </si>
  <si>
    <t>㎡   ＋</t>
    <phoneticPr fontId="3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</si>
  <si>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3"/>
  </si>
  <si>
    <t>　　緑化面積≦20㎡ × 高木（成木）の本数</t>
    <phoneticPr fontId="3"/>
  </si>
  <si>
    <t>　　　　　　 　　　＋6㎡ × 高木（幼木）の本数</t>
    <phoneticPr fontId="3"/>
  </si>
  <si>
    <t xml:space="preserve"> 　　　　　　　　　＋3㎡ × 中木の本数</t>
    <phoneticPr fontId="3"/>
  </si>
  <si>
    <t>　　緑化面積≦0.5㎡ × 低木の本数</t>
    <phoneticPr fontId="3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</si>
  <si>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8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</si>
  <si>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3"/>
  </si>
  <si>
    <t>別紙</t>
    <rPh sb="0" eb="2">
      <t>ベッシ</t>
    </rPh>
    <phoneticPr fontId="18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</si>
  <si>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3"/>
  </si>
  <si>
    <t>※太枠内を記入すること</t>
    <rPh sb="1" eb="2">
      <t>フト</t>
    </rPh>
    <rPh sb="2" eb="4">
      <t>ワクナイ</t>
    </rPh>
    <rPh sb="5" eb="7">
      <t>キニュウ</t>
    </rPh>
    <phoneticPr fontId="3"/>
  </si>
  <si>
    <t>→</t>
    <phoneticPr fontId="3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</si>
  <si>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3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</si>
  <si>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3"/>
  </si>
  <si>
    <t>㎡  ＋</t>
    <phoneticPr fontId="3"/>
  </si>
  <si>
    <t>ｍ  ＋</t>
    <phoneticPr fontId="3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</si>
  <si>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3"/>
  </si>
  <si>
    <t>年　月　日</t>
    <rPh sb="0" eb="1">
      <t>ネン</t>
    </rPh>
    <rPh sb="2" eb="3">
      <t>ツキ</t>
    </rPh>
    <rPh sb="4" eb="5">
      <t>ニチ</t>
    </rPh>
    <phoneticPr fontId="3"/>
  </si>
  <si>
    <t>（宛先）所沢市長</t>
  </si>
  <si>
    <t>概要</t>
    <phoneticPr fontId="3"/>
  </si>
  <si>
    <t>必要緑化面積</t>
    <phoneticPr fontId="3"/>
  </si>
  <si>
    <t>計画緑化面積計算</t>
    <phoneticPr fontId="3"/>
  </si>
  <si>
    <t xml:space="preserve"> 所沢市</t>
    <rPh sb="1" eb="4">
      <t>トコロザワシ</t>
    </rPh>
    <phoneticPr fontId="3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</si>
  <si>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3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</si>
  <si>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3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</si>
  <si>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</si>
  <si>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</si>
  <si>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</si>
  <si>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</si>
  <si>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</si>
  <si>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</si>
  <si>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</si>
  <si>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</si>
  <si>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</si>
  <si>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</si>
  <si>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</si>
  <si>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t>緑　化　計　画　変　更　書</t>
    <rPh sb="8" eb="9">
      <t>ヘン</t>
    </rPh>
    <rPh sb="10" eb="11">
      <t>サラ</t>
    </rPh>
    <phoneticPr fontId="3"/>
  </si>
  <si>
    <t>様式（第40条関係－３）</t>
    <phoneticPr fontId="3"/>
  </si>
  <si>
    <t>　緑地1</t>
    <rPh sb="1" eb="3">
      <t>リョクチ</t>
    </rPh>
    <phoneticPr fontId="3"/>
  </si>
  <si>
    <t>　緑地2</t>
    <rPh sb="1" eb="3">
      <t>リョクチ</t>
    </rPh>
    <phoneticPr fontId="3"/>
  </si>
  <si>
    <t>　緑地3</t>
    <rPh sb="1" eb="3">
      <t>リョクチ</t>
    </rPh>
    <phoneticPr fontId="3"/>
  </si>
  <si>
    <t>　緑地4</t>
    <rPh sb="1" eb="3">
      <t>リョクチ</t>
    </rPh>
    <phoneticPr fontId="3"/>
  </si>
  <si>
    <t>　緑地5</t>
    <rPh sb="1" eb="3">
      <t>リョクチ</t>
    </rPh>
    <phoneticPr fontId="3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</si>
  <si>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3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</si>
  <si>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3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</si>
  <si>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3"/>
  </si>
  <si>
    <t>敷地面積</t>
    <rPh sb="0" eb="2">
      <t>シキチ</t>
    </rPh>
    <rPh sb="2" eb="4">
      <t>メンセキ</t>
    </rPh>
    <phoneticPr fontId="3"/>
  </si>
  <si>
    <t>㎡≧R</t>
    <phoneticPr fontId="3"/>
  </si>
  <si>
    <t>本　　）＋（6㎡×</t>
    <rPh sb="0" eb="1">
      <t>ホン</t>
    </rPh>
    <phoneticPr fontId="3"/>
  </si>
  <si>
    <t>本　　）＋（3㎡×</t>
    <rPh sb="0" eb="1">
      <t>ホン</t>
    </rPh>
    <phoneticPr fontId="3"/>
  </si>
  <si>
    <t xml:space="preserve"> </t>
    <phoneticPr fontId="3"/>
  </si>
  <si>
    <t>　所沢市街づくり条例第40条の基準に係る協議に基づき提出した緑化計画書について、次のとおり変更を行います。
                                                  変更内容（該当する□に✔印を記入すること。）</t>
    <phoneticPr fontId="3"/>
  </si>
  <si>
    <t>　緑地6</t>
    <rPh sb="1" eb="3">
      <t>リョクチ</t>
    </rPh>
    <phoneticPr fontId="3"/>
  </si>
  <si>
    <t>※1 建ぺい率が2以上のときは按分した値を記入
※2 建築基準法第53条第3項から第5項による緩和を適用した値を記入</t>
    <phoneticPr fontId="3"/>
  </si>
  <si>
    <t>㎡　 －</t>
    <phoneticPr fontId="3"/>
  </si>
  <si>
    <t>㎡　＝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</si>
</sst>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2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/>
  </cellStyleXfs>
  <cellXfs count="19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2" xfId="0" applyFont="1" applyBorder="1">
      <alignment vertical="center"/>
    </xf>
    <xf numFmtId="0" fontId="9" fillId="0" borderId="6" xfId="0" applyFont="1" applyBorder="1">
      <alignment vertical="center"/>
    </xf>
    <xf numFmtId="0" fontId="12" fillId="2" borderId="2" xfId="0" applyFont="1" applyFill="1" applyBorder="1">
      <alignment vertical="center"/>
    </xf>
    <xf numFmtId="0" fontId="11" fillId="2" borderId="2" xfId="0" applyFont="1" applyFill="1" applyBorder="1">
      <alignment vertical="center"/>
    </xf>
    <xf numFmtId="0" fontId="12" fillId="2" borderId="2" xfId="0" applyFont="1" applyFill="1" applyBorder="1" applyAlignment="1"/>
    <xf numFmtId="0" fontId="9" fillId="2" borderId="4" xfId="0" applyFont="1" applyFill="1" applyBorder="1">
      <alignment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0" xfId="0" applyFont="1" applyFill="1" applyBorder="1">
      <alignment vertical="center"/>
    </xf>
    <xf numFmtId="0" fontId="9" fillId="2" borderId="6" xfId="0" applyFont="1" applyFill="1" applyBorder="1" applyAlignment="1">
      <alignment horizontal="left" vertical="center"/>
    </xf>
    <xf numFmtId="0" fontId="12" fillId="2" borderId="0" xfId="0" applyFont="1" applyFill="1" applyBorder="1">
      <alignment vertical="center"/>
    </xf>
    <xf numFmtId="0" fontId="12" fillId="2" borderId="0" xfId="0" applyFont="1" applyFill="1" applyBorder="1" applyAlignment="1"/>
    <xf numFmtId="0" fontId="9" fillId="2" borderId="6" xfId="0" applyFont="1" applyFill="1" applyBorder="1">
      <alignment vertical="center"/>
    </xf>
    <xf numFmtId="0" fontId="11" fillId="2" borderId="0" xfId="0" applyFont="1" applyFill="1" applyBorder="1" applyAlignment="1"/>
    <xf numFmtId="0" fontId="11" fillId="2" borderId="21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8" xfId="0" applyFont="1" applyFill="1" applyBorder="1">
      <alignment vertical="center"/>
    </xf>
    <xf numFmtId="0" fontId="9" fillId="2" borderId="2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distributed" vertical="center"/>
    </xf>
    <xf numFmtId="0" fontId="11" fillId="2" borderId="5" xfId="0" applyFont="1" applyFill="1" applyBorder="1">
      <alignment vertical="center"/>
    </xf>
    <xf numFmtId="0" fontId="9" fillId="2" borderId="5" xfId="0" applyFont="1" applyFill="1" applyBorder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1" fillId="2" borderId="0" xfId="0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1" fillId="2" borderId="2" xfId="0" applyFont="1" applyFill="1" applyBorder="1" applyAlignment="1">
      <alignment vertical="center"/>
    </xf>
    <xf numFmtId="0" fontId="14" fillId="2" borderId="14" xfId="0" applyFont="1" applyFill="1" applyBorder="1" applyAlignment="1">
      <alignment vertical="top"/>
    </xf>
    <xf numFmtId="0" fontId="14" fillId="2" borderId="0" xfId="0" applyFont="1" applyFill="1" applyBorder="1">
      <alignment vertical="center"/>
    </xf>
    <xf numFmtId="2" fontId="12" fillId="2" borderId="0" xfId="0" applyNumberFormat="1" applyFont="1" applyFill="1" applyBorder="1">
      <alignment vertical="center"/>
    </xf>
    <xf numFmtId="177" fontId="11" fillId="2" borderId="16" xfId="0" applyNumberFormat="1" applyFont="1" applyFill="1" applyBorder="1" applyAlignment="1">
      <alignment horizontal="center" vertical="center"/>
    </xf>
    <xf numFmtId="177" fontId="11" fillId="2" borderId="19" xfId="0" applyNumberFormat="1" applyFont="1" applyFill="1" applyBorder="1" applyAlignment="1">
      <alignment horizontal="center" vertical="center"/>
    </xf>
    <xf numFmtId="0" fontId="9" fillId="2" borderId="23" xfId="0" applyFont="1" applyFill="1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11" fillId="2" borderId="7" xfId="0" applyFont="1" applyFill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19" fillId="0" borderId="0" xfId="2" applyFont="1" applyAlignment="1">
      <alignment horizontal="left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21" fillId="0" borderId="0" xfId="2" applyFo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5" fillId="0" borderId="0" xfId="2" applyFont="1" applyBorder="1">
      <alignment vertical="center"/>
    </xf>
    <xf numFmtId="0" fontId="5" fillId="0" borderId="0" xfId="2" applyFont="1" applyBorder="1" applyAlignment="1">
      <alignment vertical="center"/>
    </xf>
    <xf numFmtId="0" fontId="23" fillId="0" borderId="0" xfId="2" applyFo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Border="1" applyAlignment="1">
      <alignment horizontal="distributed" vertical="center"/>
    </xf>
    <xf numFmtId="0" fontId="5" fillId="0" borderId="0" xfId="2" applyFont="1" applyBorder="1" applyAlignment="1">
      <alignment horizontal="distributed" vertical="center" wrapText="1"/>
    </xf>
    <xf numFmtId="178" fontId="5" fillId="0" borderId="16" xfId="2" applyNumberFormat="1" applyFont="1" applyBorder="1" applyAlignment="1">
      <alignment horizontal="distributed" vertical="center"/>
    </xf>
    <xf numFmtId="178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distributed" vertical="center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21" fillId="0" borderId="0" xfId="2" applyFont="1" applyAlignment="1">
      <alignment horizontal="center" vertical="center"/>
    </xf>
    <xf numFmtId="0" fontId="5" fillId="0" borderId="26" xfId="2" applyFont="1" applyBorder="1" applyAlignment="1">
      <alignment horizontal="distributed" vertical="center" wrapText="1"/>
    </xf>
    <xf numFmtId="0" fontId="5" fillId="0" borderId="26" xfId="2" applyFont="1" applyBorder="1" applyAlignment="1">
      <alignment horizontal="left" vertical="center"/>
    </xf>
    <xf numFmtId="0" fontId="21" fillId="0" borderId="26" xfId="2" applyFont="1" applyBorder="1" applyAlignment="1">
      <alignment horizontal="left" vertical="center"/>
    </xf>
    <xf numFmtId="0" fontId="2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2" borderId="27" xfId="0" applyFont="1" applyFill="1" applyBorder="1">
      <alignment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>
      <alignment vertical="center"/>
    </xf>
    <xf numFmtId="0" fontId="11" fillId="2" borderId="28" xfId="0" applyFont="1" applyFill="1" applyBorder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9" fillId="2" borderId="29" xfId="0" applyNumberFormat="1" applyFont="1" applyFill="1" applyBorder="1" applyAlignment="1">
      <alignment horizontal="center" vertical="center"/>
    </xf>
    <xf numFmtId="0" fontId="9" fillId="2" borderId="3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4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0" fontId="11" fillId="2" borderId="16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177" fontId="9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179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180" fontId="5" fillId="0" borderId="16" xfId="2" applyNumberFormat="1" applyFont="1" applyBorder="1" applyAlignment="1">
      <alignment horizontal="distributed" vertical="center"/>
    </xf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0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17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3" fillId="0" borderId="16" xfId="0" applyFont="1" applyBorder="1" applyAlignment="1">
      <alignment horizontal="center" vertical="center" textRotation="255"/>
    </xf>
    <xf numFmtId="180" fontId="11" fillId="2" borderId="8" xfId="0" applyNumberFormat="1" applyFont="1" applyFill="1" applyBorder="1" applyAlignment="1">
      <alignment horizontal="center" vertical="center"/>
    </xf>
    <xf numFmtId="180" fontId="11" fillId="2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2" borderId="7" xfId="0" applyFont="1" applyFill="1" applyBorder="1" applyAlignment="1">
      <alignment horizontal="right" vertical="center"/>
    </xf>
    <xf numFmtId="0" fontId="11" fillId="0" borderId="15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10" fontId="11" fillId="0" borderId="33" xfId="1" applyNumberFormat="1" applyFont="1" applyBorder="1" applyAlignment="1">
      <alignment horizontal="center" vertical="center"/>
    </xf>
    <xf numFmtId="10" fontId="11" fillId="0" borderId="34" xfId="1" applyNumberFormat="1" applyFont="1" applyBorder="1" applyAlignment="1">
      <alignment horizontal="center" vertical="center"/>
    </xf>
    <xf numFmtId="10" fontId="11" fillId="0" borderId="35" xfId="1" applyNumberFormat="1" applyFont="1" applyBorder="1" applyAlignment="1">
      <alignment horizontal="center" vertical="center"/>
    </xf>
    <xf numFmtId="0" fontId="14" fillId="0" borderId="13" xfId="0" applyFont="1" applyBorder="1" applyAlignment="1">
      <alignment horizontal="left" vertical="center" wrapText="1"/>
    </xf>
    <xf numFmtId="0" fontId="14" fillId="0" borderId="3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left" vertical="center"/>
    </xf>
    <xf numFmtId="179" fontId="11" fillId="2" borderId="8" xfId="0" applyNumberFormat="1" applyFont="1" applyFill="1" applyBorder="1" applyAlignment="1">
      <alignment horizontal="center" vertical="center"/>
    </xf>
    <xf numFmtId="179" fontId="11" fillId="2" borderId="10" xfId="0" applyNumberFormat="1" applyFont="1" applyFill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1" fillId="0" borderId="33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center" vertical="center" textRotation="255"/>
    </xf>
    <xf numFmtId="0" fontId="15" fillId="0" borderId="12" xfId="0" applyFont="1" applyBorder="1" applyAlignment="1">
      <alignment horizontal="center" vertical="center" textRotation="255"/>
    </xf>
    <xf numFmtId="0" fontId="15" fillId="0" borderId="20" xfId="0" applyFont="1" applyBorder="1" applyAlignment="1">
      <alignment horizontal="center" vertical="center" textRotation="255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/>
    </xf>
    <xf numFmtId="0" fontId="5" fillId="0" borderId="0" xfId="2" applyFont="1" applyBorder="1" applyAlignment="1">
      <alignment horizontal="distributed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5" fillId="0" borderId="39" xfId="2" applyFont="1" applyBorder="1" applyAlignment="1">
      <alignment horizontal="left" vertical="center"/>
    </xf>
    <xf numFmtId="0" fontId="5" fillId="0" borderId="24" xfId="2" applyFont="1" applyBorder="1" applyAlignment="1">
      <alignment horizontal="left" vertical="center"/>
    </xf>
    <xf numFmtId="0" fontId="5" fillId="0" borderId="25" xfId="2" applyFont="1" applyBorder="1" applyAlignment="1">
      <alignment horizontal="left" vertical="center"/>
    </xf>
    <xf numFmtId="0" fontId="23" fillId="0" borderId="8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0" fontId="5" fillId="0" borderId="2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5" fillId="0" borderId="36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38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1" xfId="2" applyFont="1" applyBorder="1" applyAlignment="1">
      <alignment horizontal="left" vertical="center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11" xfId="2" applyFont="1" applyBorder="1" applyAlignment="1">
      <alignment horizontal="distributed" vertical="center"/>
    </xf>
    <xf numFmtId="0" fontId="5" fillId="0" borderId="16" xfId="2" applyFont="1" applyBorder="1" applyAlignment="1">
      <alignment horizontal="left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3" xfId="3" xr:uid="{36B8BD8F-3544-458F-9877-A31AD089C180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26</xdr:row>
          <xdr:rowOff>15240</xdr:rowOff>
        </xdr:from>
        <xdr:to>
          <xdr:col>18</xdr:col>
          <xdr:colOff>15240</xdr:colOff>
          <xdr:row>27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40</xdr:row>
          <xdr:rowOff>15240</xdr:rowOff>
        </xdr:from>
        <xdr:to>
          <xdr:col>18</xdr:col>
          <xdr:colOff>15240</xdr:colOff>
          <xdr:row>41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0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38</xdr:row>
          <xdr:rowOff>15240</xdr:rowOff>
        </xdr:from>
        <xdr:to>
          <xdr:col>18</xdr:col>
          <xdr:colOff>15240</xdr:colOff>
          <xdr:row>39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0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36</xdr:row>
          <xdr:rowOff>15240</xdr:rowOff>
        </xdr:from>
        <xdr:to>
          <xdr:col>18</xdr:col>
          <xdr:colOff>15240</xdr:colOff>
          <xdr:row>37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0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34</xdr:row>
          <xdr:rowOff>15240</xdr:rowOff>
        </xdr:from>
        <xdr:to>
          <xdr:col>18</xdr:col>
          <xdr:colOff>22860</xdr:colOff>
          <xdr:row>35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0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30</xdr:row>
          <xdr:rowOff>15240</xdr:rowOff>
        </xdr:from>
        <xdr:to>
          <xdr:col>18</xdr:col>
          <xdr:colOff>15240</xdr:colOff>
          <xdr:row>31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0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32</xdr:row>
          <xdr:rowOff>15240</xdr:rowOff>
        </xdr:from>
        <xdr:to>
          <xdr:col>18</xdr:col>
          <xdr:colOff>15240</xdr:colOff>
          <xdr:row>33</xdr:row>
          <xdr:rowOff>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0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28</xdr:row>
          <xdr:rowOff>15240</xdr:rowOff>
        </xdr:from>
        <xdr:to>
          <xdr:col>18</xdr:col>
          <xdr:colOff>15240</xdr:colOff>
          <xdr:row>29</xdr:row>
          <xdr:rowOff>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0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42</xdr:row>
          <xdr:rowOff>15240</xdr:rowOff>
        </xdr:from>
        <xdr:to>
          <xdr:col>18</xdr:col>
          <xdr:colOff>22860</xdr:colOff>
          <xdr:row>43</xdr:row>
          <xdr:rowOff>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0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44</xdr:row>
          <xdr:rowOff>15240</xdr:rowOff>
        </xdr:from>
        <xdr:to>
          <xdr:col>18</xdr:col>
          <xdr:colOff>15240</xdr:colOff>
          <xdr:row>45</xdr:row>
          <xdr:rowOff>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0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46</xdr:row>
          <xdr:rowOff>15240</xdr:rowOff>
        </xdr:from>
        <xdr:to>
          <xdr:col>18</xdr:col>
          <xdr:colOff>22860</xdr:colOff>
          <xdr:row>47</xdr:row>
          <xdr:rowOff>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0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48</xdr:row>
          <xdr:rowOff>15240</xdr:rowOff>
        </xdr:from>
        <xdr:to>
          <xdr:col>18</xdr:col>
          <xdr:colOff>22860</xdr:colOff>
          <xdr:row>49</xdr:row>
          <xdr:rowOff>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0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19</xdr:row>
          <xdr:rowOff>7620</xdr:rowOff>
        </xdr:from>
        <xdr:to>
          <xdr:col>18</xdr:col>
          <xdr:colOff>15240</xdr:colOff>
          <xdr:row>19</xdr:row>
          <xdr:rowOff>259080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  <a:ext uri="{FF2B5EF4-FFF2-40B4-BE49-F238E27FC236}">
                  <a16:creationId xmlns:a16="http://schemas.microsoft.com/office/drawing/2014/main" id="{00000000-0008-0000-0000-00001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15</xdr:row>
          <xdr:rowOff>15240</xdr:rowOff>
        </xdr:from>
        <xdr:to>
          <xdr:col>18</xdr:col>
          <xdr:colOff>22860</xdr:colOff>
          <xdr:row>16</xdr:row>
          <xdr:rowOff>0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  <a:ext uri="{FF2B5EF4-FFF2-40B4-BE49-F238E27FC236}">
                  <a16:creationId xmlns:a16="http://schemas.microsoft.com/office/drawing/2014/main" id="{00000000-0008-0000-0000-00001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7620</xdr:rowOff>
        </xdr:from>
        <xdr:to>
          <xdr:col>6</xdr:col>
          <xdr:colOff>510540</xdr:colOff>
          <xdr:row>28</xdr:row>
          <xdr:rowOff>7620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251460</xdr:rowOff>
        </xdr:from>
        <xdr:to>
          <xdr:col>6</xdr:col>
          <xdr:colOff>510540</xdr:colOff>
          <xdr:row>29</xdr:row>
          <xdr:rowOff>251460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1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31</xdr:row>
          <xdr:rowOff>7620</xdr:rowOff>
        </xdr:from>
        <xdr:to>
          <xdr:col>6</xdr:col>
          <xdr:colOff>510540</xdr:colOff>
          <xdr:row>32</xdr:row>
          <xdr:rowOff>7620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1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32</xdr:row>
          <xdr:rowOff>251460</xdr:rowOff>
        </xdr:from>
        <xdr:to>
          <xdr:col>6</xdr:col>
          <xdr:colOff>510540</xdr:colOff>
          <xdr:row>33</xdr:row>
          <xdr:rowOff>251460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1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34</xdr:row>
          <xdr:rowOff>251460</xdr:rowOff>
        </xdr:from>
        <xdr:to>
          <xdr:col>6</xdr:col>
          <xdr:colOff>510540</xdr:colOff>
          <xdr:row>35</xdr:row>
          <xdr:rowOff>251460</xdr:rowOff>
        </xdr:to>
        <xdr:sp macro="" textlink="">
          <xdr:nvSpPr>
            <xdr:cNvPr id="17413" name="Check Box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1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18</xdr:row>
          <xdr:rowOff>7620</xdr:rowOff>
        </xdr:from>
        <xdr:to>
          <xdr:col>4</xdr:col>
          <xdr:colOff>487680</xdr:colOff>
          <xdr:row>19</xdr:row>
          <xdr:rowOff>7620</xdr:rowOff>
        </xdr:to>
        <xdr:sp macro="" textlink="">
          <xdr:nvSpPr>
            <xdr:cNvPr id="17414" name="Check Box 6" hidden="1">
              <a:extLst>
                <a:ext uri="{63B3BB69-23CF-44E3-9099-C40C66FF867C}">
                  <a14:compatExt spid="_x0000_s17414"/>
                </a:ext>
                <a:ext uri="{FF2B5EF4-FFF2-40B4-BE49-F238E27FC236}">
                  <a16:creationId xmlns:a16="http://schemas.microsoft.com/office/drawing/2014/main" id="{00000000-0008-0000-0100-00000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167640</xdr:rowOff>
        </xdr:from>
        <xdr:to>
          <xdr:col>4</xdr:col>
          <xdr:colOff>457200</xdr:colOff>
          <xdr:row>13</xdr:row>
          <xdr:rowOff>251460</xdr:rowOff>
        </xdr:to>
        <xdr:sp macro="" textlink="">
          <xdr:nvSpPr>
            <xdr:cNvPr id="17415" name="Check Box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01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13</xdr:row>
          <xdr:rowOff>7620</xdr:rowOff>
        </xdr:from>
        <xdr:to>
          <xdr:col>7</xdr:col>
          <xdr:colOff>434340</xdr:colOff>
          <xdr:row>14</xdr:row>
          <xdr:rowOff>7620</xdr:rowOff>
        </xdr:to>
        <xdr:sp macro="" textlink="">
          <xdr:nvSpPr>
            <xdr:cNvPr id="17416" name="Check Box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1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13</xdr:row>
          <xdr:rowOff>7620</xdr:rowOff>
        </xdr:from>
        <xdr:to>
          <xdr:col>10</xdr:col>
          <xdr:colOff>457200</xdr:colOff>
          <xdr:row>14</xdr:row>
          <xdr:rowOff>7620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01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36</xdr:row>
          <xdr:rowOff>251460</xdr:rowOff>
        </xdr:from>
        <xdr:to>
          <xdr:col>6</xdr:col>
          <xdr:colOff>510540</xdr:colOff>
          <xdr:row>38</xdr:row>
          <xdr:rowOff>0</xdr:rowOff>
        </xdr:to>
        <xdr:sp macro="" textlink="">
          <xdr:nvSpPr>
            <xdr:cNvPr id="17419" name="Check Box 11" hidden="1">
              <a:extLst>
                <a:ext uri="{63B3BB69-23CF-44E3-9099-C40C66FF867C}">
                  <a14:compatExt spid="_x0000_s17419"/>
                </a:ext>
                <a:ext uri="{FF2B5EF4-FFF2-40B4-BE49-F238E27FC236}">
                  <a16:creationId xmlns:a16="http://schemas.microsoft.com/office/drawing/2014/main" id="{00000000-0008-0000-0100-00000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4"/>
  <sheetViews>
    <sheetView showZeros="0" tabSelected="1" view="pageBreakPreview" topLeftCell="A28" zoomScaleNormal="100" zoomScaleSheetLayoutView="100" workbookViewId="0">
      <selection activeCell="T50" sqref="T50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.3320312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108</v>
      </c>
      <c r="B1" s="5"/>
      <c r="C1" s="5"/>
      <c r="D1" s="91"/>
      <c r="E1" s="9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46" t="s">
        <v>107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</row>
    <row r="3" spans="1:18" ht="21" customHeight="1">
      <c r="A3" s="97"/>
      <c r="B3" s="97"/>
      <c r="C3" s="121" t="s">
        <v>89</v>
      </c>
      <c r="D3" s="121"/>
      <c r="E3" s="121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</row>
    <row r="4" spans="1:18">
      <c r="A4" s="5"/>
      <c r="B4" s="5"/>
      <c r="C4" s="5"/>
      <c r="D4" s="91"/>
      <c r="E4" s="91"/>
      <c r="F4" s="5"/>
      <c r="G4" s="5"/>
      <c r="H4" s="5"/>
      <c r="I4" s="5"/>
      <c r="J4" s="5"/>
      <c r="K4" s="5"/>
      <c r="L4" s="5"/>
      <c r="M4" s="5"/>
      <c r="N4" s="5"/>
      <c r="O4" s="5"/>
      <c r="P4" s="96" t="s">
        <v>88</v>
      </c>
      <c r="Q4" s="5"/>
    </row>
    <row r="5" spans="1:18">
      <c r="A5" s="5"/>
      <c r="B5" s="5"/>
      <c r="C5" s="5"/>
      <c r="D5" s="91"/>
      <c r="E5" s="91"/>
      <c r="F5" s="5"/>
      <c r="G5" s="5"/>
      <c r="H5" s="5"/>
      <c r="I5" s="128" t="s">
        <v>0</v>
      </c>
      <c r="J5" s="128"/>
      <c r="K5" s="5" t="s">
        <v>1</v>
      </c>
      <c r="L5" s="128"/>
      <c r="M5" s="128"/>
      <c r="N5" s="128"/>
      <c r="O5" s="128"/>
      <c r="P5" s="128"/>
      <c r="Q5" s="128"/>
    </row>
    <row r="6" spans="1:18" ht="13.2" customHeight="1">
      <c r="A6" s="5"/>
      <c r="B6" s="5"/>
      <c r="C6" s="5"/>
      <c r="D6" s="91"/>
      <c r="E6" s="91"/>
      <c r="F6" s="5"/>
      <c r="G6" s="5"/>
      <c r="H6" s="5"/>
      <c r="I6" s="5"/>
      <c r="J6" s="5"/>
      <c r="K6" s="5" t="s">
        <v>2</v>
      </c>
      <c r="L6" s="128"/>
      <c r="M6" s="128"/>
      <c r="N6" s="128"/>
      <c r="O6" s="128"/>
      <c r="P6" s="128"/>
      <c r="Q6" s="128"/>
    </row>
    <row r="7" spans="1:18" ht="13.2" customHeight="1">
      <c r="A7" s="5"/>
      <c r="B7" s="5"/>
      <c r="C7" s="5"/>
      <c r="D7" s="91"/>
      <c r="E7" s="91"/>
      <c r="F7" s="5"/>
      <c r="G7" s="5"/>
      <c r="H7" s="5"/>
      <c r="I7" s="5"/>
      <c r="J7" s="5"/>
      <c r="L7" s="153"/>
      <c r="M7" s="153"/>
      <c r="N7" s="153"/>
      <c r="O7" s="153"/>
      <c r="P7" s="153"/>
      <c r="Q7" s="153"/>
    </row>
    <row r="8" spans="1:18">
      <c r="A8" s="5"/>
      <c r="B8" s="5"/>
      <c r="C8" s="5"/>
      <c r="D8" s="91"/>
      <c r="E8" s="91"/>
      <c r="F8" s="5"/>
      <c r="G8" s="5"/>
      <c r="H8" s="5"/>
      <c r="I8" s="5"/>
      <c r="J8" s="5"/>
      <c r="K8" s="5"/>
      <c r="L8" s="5"/>
      <c r="M8" s="95"/>
      <c r="N8" s="95"/>
      <c r="O8" s="95"/>
      <c r="P8" s="95"/>
      <c r="Q8" s="95"/>
    </row>
    <row r="9" spans="1:18">
      <c r="A9" s="5"/>
      <c r="B9" s="5"/>
      <c r="C9" s="5"/>
      <c r="D9" s="91"/>
      <c r="E9" s="91"/>
      <c r="F9" s="5"/>
      <c r="G9" s="5"/>
      <c r="H9" s="5"/>
      <c r="I9" s="128" t="s">
        <v>3</v>
      </c>
      <c r="J9" s="128"/>
      <c r="K9" s="5" t="s">
        <v>1</v>
      </c>
      <c r="L9" s="128"/>
      <c r="M9" s="128"/>
      <c r="N9" s="128"/>
      <c r="O9" s="128"/>
      <c r="P9" s="128"/>
      <c r="Q9" s="128"/>
    </row>
    <row r="10" spans="1:18" ht="13.2" customHeight="1">
      <c r="A10" s="5"/>
      <c r="B10" s="5"/>
      <c r="C10" s="5"/>
      <c r="D10" s="91"/>
      <c r="E10" s="91"/>
      <c r="F10" s="5"/>
      <c r="G10" s="5"/>
      <c r="H10" s="5"/>
      <c r="I10" s="5"/>
      <c r="J10" s="5"/>
      <c r="K10" s="5" t="s">
        <v>2</v>
      </c>
      <c r="L10" s="128"/>
      <c r="M10" s="128"/>
      <c r="N10" s="128"/>
      <c r="O10" s="128"/>
      <c r="P10" s="128"/>
      <c r="Q10" s="128"/>
    </row>
    <row r="11" spans="1:18" ht="13.2" customHeight="1">
      <c r="A11" s="5"/>
      <c r="B11" s="5"/>
      <c r="C11" s="5"/>
      <c r="D11" s="91"/>
      <c r="E11" s="91"/>
      <c r="F11" s="5"/>
      <c r="G11" s="5"/>
      <c r="H11" s="5"/>
      <c r="I11" s="5"/>
      <c r="J11" s="5"/>
      <c r="L11" s="128"/>
      <c r="M11" s="128"/>
      <c r="N11" s="128"/>
      <c r="O11" s="128"/>
      <c r="P11" s="128"/>
      <c r="Q11" s="128"/>
    </row>
    <row r="12" spans="1:18">
      <c r="A12" s="5"/>
      <c r="B12" s="5"/>
      <c r="C12" s="5"/>
      <c r="D12" s="91"/>
      <c r="E12" s="91"/>
      <c r="F12" s="5"/>
      <c r="G12" s="5"/>
      <c r="H12" s="5"/>
      <c r="I12" s="5"/>
      <c r="J12" s="5"/>
      <c r="K12" s="5" t="s">
        <v>4</v>
      </c>
      <c r="L12" s="128"/>
      <c r="M12" s="128"/>
      <c r="N12" s="128" t="s">
        <v>5</v>
      </c>
      <c r="O12" s="128"/>
      <c r="P12" s="128"/>
      <c r="Q12" s="128"/>
    </row>
    <row r="13" spans="1:18">
      <c r="A13" s="5"/>
      <c r="B13" s="5"/>
      <c r="C13" s="92"/>
      <c r="D13" s="93"/>
      <c r="E13" s="93"/>
      <c r="F13" s="92"/>
      <c r="G13" s="92"/>
      <c r="H13" s="92"/>
      <c r="I13" s="92"/>
      <c r="J13" s="92"/>
      <c r="K13" s="94"/>
      <c r="L13" s="94"/>
      <c r="M13" s="94"/>
      <c r="N13" s="94"/>
      <c r="O13" s="94"/>
      <c r="P13" s="94"/>
      <c r="Q13" s="94"/>
    </row>
    <row r="14" spans="1:18" ht="41.4" customHeight="1">
      <c r="A14" s="154" t="s">
        <v>122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</row>
    <row r="15" spans="1:18" ht="21" customHeight="1">
      <c r="A15" s="122" t="s">
        <v>90</v>
      </c>
      <c r="B15" s="5"/>
      <c r="C15" s="130" t="s">
        <v>6</v>
      </c>
      <c r="D15" s="131"/>
      <c r="E15" s="147" t="s">
        <v>121</v>
      </c>
      <c r="F15" s="148"/>
      <c r="G15" s="148"/>
      <c r="H15" s="149"/>
      <c r="I15" s="99" t="s">
        <v>7</v>
      </c>
      <c r="J15" s="11"/>
      <c r="K15" s="117"/>
      <c r="L15" s="118"/>
      <c r="M15" s="119"/>
      <c r="N15" s="150"/>
      <c r="O15" s="151"/>
      <c r="P15" s="151"/>
      <c r="Q15" s="152"/>
    </row>
    <row r="16" spans="1:18" ht="21" customHeight="1">
      <c r="A16" s="123"/>
      <c r="B16" s="5"/>
      <c r="C16" s="130" t="s">
        <v>20</v>
      </c>
      <c r="D16" s="131"/>
      <c r="E16" s="147" t="s">
        <v>93</v>
      </c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9"/>
    </row>
    <row r="17" spans="1:17" ht="21" customHeight="1">
      <c r="A17" s="124"/>
      <c r="B17" s="5"/>
      <c r="C17" s="130" t="s">
        <v>21</v>
      </c>
      <c r="D17" s="131"/>
      <c r="E17" s="132"/>
      <c r="F17" s="133"/>
      <c r="G17" s="134"/>
      <c r="H17" s="135" t="s">
        <v>124</v>
      </c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ht="4.95" customHeight="1">
      <c r="A18" s="5"/>
      <c r="B18" s="5"/>
      <c r="C18" s="5"/>
      <c r="D18" s="91"/>
      <c r="E18" s="91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>
      <c r="A19" s="125" t="s">
        <v>91</v>
      </c>
      <c r="B19" s="5"/>
      <c r="C19" s="11" t="s">
        <v>22</v>
      </c>
      <c r="D19" s="98"/>
      <c r="E19" s="112"/>
      <c r="F19" s="137" t="s">
        <v>87</v>
      </c>
      <c r="G19" s="137"/>
      <c r="H19" s="137"/>
      <c r="I19" s="137"/>
      <c r="J19" s="137"/>
      <c r="K19" s="141" t="s">
        <v>117</v>
      </c>
      <c r="L19" s="141"/>
      <c r="M19" s="141"/>
      <c r="N19" s="12"/>
      <c r="O19" s="12"/>
      <c r="P19" s="12"/>
      <c r="Q19" s="99"/>
    </row>
    <row r="20" spans="1:17" ht="21" customHeight="1">
      <c r="A20" s="125"/>
      <c r="B20" s="5"/>
      <c r="C20" s="117"/>
      <c r="D20" s="119"/>
      <c r="E20" s="121" t="s">
        <v>125</v>
      </c>
      <c r="F20" s="138"/>
      <c r="G20" s="117"/>
      <c r="H20" s="119"/>
      <c r="I20" s="115" t="s">
        <v>126</v>
      </c>
      <c r="J20" s="116"/>
      <c r="K20" s="117">
        <f>C20-G20</f>
        <v>0</v>
      </c>
      <c r="L20" s="118"/>
      <c r="M20" s="119"/>
      <c r="N20" s="113" t="s">
        <v>23</v>
      </c>
      <c r="O20" s="114"/>
      <c r="P20" s="8"/>
      <c r="Q20" s="100"/>
    </row>
    <row r="21" spans="1:17" ht="4.95" customHeight="1">
      <c r="A21" s="125"/>
      <c r="B21" s="5"/>
      <c r="C21" s="101"/>
      <c r="D21" s="9"/>
      <c r="E21" s="9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100"/>
    </row>
    <row r="22" spans="1:17" ht="12" customHeight="1">
      <c r="A22" s="125"/>
      <c r="B22" s="6"/>
      <c r="C22" s="101" t="s">
        <v>116</v>
      </c>
      <c r="D22" s="10"/>
      <c r="E22" s="10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13"/>
    </row>
    <row r="23" spans="1:17" ht="21" customHeight="1">
      <c r="A23" s="125"/>
      <c r="B23" s="6"/>
      <c r="C23" s="117" cm="1">
        <f t="array" ref="C23">ROUNDUP(_xlfn.IFS(K15="一戸建て住宅", _xlfn.IFS(K20&lt;1000, K20*0.03, K20&gt;=10000, K20*(1-E17)*0.5, TRUE, K20*0.05), TRUE, _xlfn.IFS(K20&lt;1000, K20*0.03, K20&gt;=3000, K20*(1-E17)*0.5, TRUE, K20*(1-E17)*0.3)), 2)</f>
        <v>0</v>
      </c>
      <c r="D23" s="119"/>
      <c r="E23" s="102" t="s">
        <v>23</v>
      </c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35"/>
    </row>
    <row r="24" spans="1:17" ht="4.95" customHeight="1">
      <c r="C24" s="76"/>
      <c r="D24" s="76"/>
      <c r="E24" s="86"/>
      <c r="F24" s="87"/>
      <c r="G24" s="76"/>
      <c r="H24" s="76"/>
      <c r="I24" s="76"/>
      <c r="J24" s="76"/>
      <c r="K24" s="76"/>
      <c r="L24" s="86"/>
      <c r="M24" s="86"/>
      <c r="N24" s="76"/>
      <c r="O24" s="76"/>
      <c r="P24" s="76"/>
    </row>
    <row r="25" spans="1:17" ht="22.05" customHeight="1">
      <c r="A25" s="156" t="s">
        <v>92</v>
      </c>
      <c r="C25" s="159" t="s">
        <v>114</v>
      </c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</row>
    <row r="26" spans="1:17" ht="13.2" customHeight="1">
      <c r="A26" s="157"/>
      <c r="C26" s="38" t="s">
        <v>94</v>
      </c>
      <c r="D26" s="37"/>
      <c r="E26" s="37"/>
      <c r="F26" s="37"/>
      <c r="G26" s="37"/>
      <c r="H26" s="14" t="s">
        <v>102</v>
      </c>
      <c r="I26" s="161" t="s">
        <v>39</v>
      </c>
      <c r="J26" s="161"/>
      <c r="K26" s="162" t="s">
        <v>103</v>
      </c>
      <c r="L26" s="162"/>
      <c r="M26" s="162"/>
      <c r="N26" s="162"/>
      <c r="O26" s="15" t="s">
        <v>39</v>
      </c>
      <c r="P26" s="16" t="s">
        <v>104</v>
      </c>
      <c r="Q26" s="17" t="s">
        <v>39</v>
      </c>
    </row>
    <row r="27" spans="1:17" ht="21" customHeight="1">
      <c r="A27" s="157"/>
      <c r="C27" s="18" t="s">
        <v>10</v>
      </c>
      <c r="D27" s="85" t="s">
        <v>8</v>
      </c>
      <c r="E27" s="85"/>
      <c r="F27" s="163" t="s">
        <v>39</v>
      </c>
      <c r="G27" s="143"/>
      <c r="H27" s="103"/>
      <c r="I27" s="142" t="s">
        <v>85</v>
      </c>
      <c r="J27" s="143"/>
      <c r="K27" s="126"/>
      <c r="L27" s="127"/>
      <c r="M27" s="145" t="s">
        <v>30</v>
      </c>
      <c r="N27" s="145"/>
      <c r="O27" s="85" t="s">
        <v>24</v>
      </c>
      <c r="P27" s="41">
        <f>ROUNDDOWN(H27+K27*1.2, 2)</f>
        <v>0</v>
      </c>
      <c r="Q27" s="20" t="s">
        <v>23</v>
      </c>
    </row>
    <row r="28" spans="1:17">
      <c r="A28" s="157"/>
      <c r="C28" s="18"/>
      <c r="D28" s="85"/>
      <c r="E28" s="85"/>
      <c r="F28" s="19"/>
      <c r="G28" s="19"/>
      <c r="H28" s="19"/>
      <c r="I28" s="19"/>
      <c r="J28" s="19"/>
      <c r="K28" s="144" t="s">
        <v>19</v>
      </c>
      <c r="L28" s="144"/>
      <c r="M28" s="21"/>
      <c r="N28" s="19"/>
      <c r="O28" s="19"/>
      <c r="P28" s="22" t="s">
        <v>105</v>
      </c>
      <c r="Q28" s="23"/>
    </row>
    <row r="29" spans="1:17" ht="21" customHeight="1">
      <c r="A29" s="157"/>
      <c r="C29" s="18" t="s">
        <v>18</v>
      </c>
      <c r="D29" s="85" t="s">
        <v>8</v>
      </c>
      <c r="E29" s="85"/>
      <c r="F29" s="19"/>
      <c r="G29" s="19"/>
      <c r="H29" s="19"/>
      <c r="I29" s="19"/>
      <c r="J29" s="19"/>
      <c r="K29" s="139"/>
      <c r="L29" s="140"/>
      <c r="M29" s="163" t="s">
        <v>31</v>
      </c>
      <c r="N29" s="163"/>
      <c r="O29" s="85" t="s">
        <v>24</v>
      </c>
      <c r="P29" s="41">
        <f>ROUNDDOWN(K29*1, 2)</f>
        <v>0</v>
      </c>
      <c r="Q29" s="20" t="s">
        <v>23</v>
      </c>
    </row>
    <row r="30" spans="1:17">
      <c r="A30" s="157"/>
      <c r="C30" s="18"/>
      <c r="D30" s="85"/>
      <c r="E30" s="85"/>
      <c r="F30" s="19"/>
      <c r="G30" s="19"/>
      <c r="H30" s="19"/>
      <c r="I30" s="19"/>
      <c r="J30" s="19"/>
      <c r="K30" s="21" t="s">
        <v>11</v>
      </c>
      <c r="L30" s="21"/>
      <c r="M30" s="21"/>
      <c r="N30" s="19"/>
      <c r="O30" s="19"/>
      <c r="P30" s="22" t="s">
        <v>106</v>
      </c>
      <c r="Q30" s="23"/>
    </row>
    <row r="31" spans="1:17" ht="21" customHeight="1">
      <c r="A31" s="157"/>
      <c r="C31" s="18" t="s">
        <v>25</v>
      </c>
      <c r="D31" s="85" t="s">
        <v>8</v>
      </c>
      <c r="E31" s="85"/>
      <c r="F31" s="19"/>
      <c r="G31" s="19"/>
      <c r="H31" s="19"/>
      <c r="I31" s="19"/>
      <c r="J31" s="19"/>
      <c r="K31" s="126"/>
      <c r="L31" s="127"/>
      <c r="M31" s="145" t="s">
        <v>30</v>
      </c>
      <c r="N31" s="145"/>
      <c r="O31" s="85" t="s">
        <v>24</v>
      </c>
      <c r="P31" s="41">
        <f>ROUNDDOWN(K31*1.2, 2)</f>
        <v>0</v>
      </c>
      <c r="Q31" s="20" t="s">
        <v>23</v>
      </c>
    </row>
    <row r="32" spans="1:17">
      <c r="A32" s="157"/>
      <c r="C32" s="18"/>
      <c r="D32" s="85"/>
      <c r="E32" s="85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24"/>
      <c r="Q32" s="23"/>
    </row>
    <row r="33" spans="1:21" ht="21" customHeight="1" thickBot="1">
      <c r="A33" s="157"/>
      <c r="C33" s="25"/>
      <c r="D33" s="26"/>
      <c r="E33" s="26"/>
      <c r="F33" s="27"/>
      <c r="G33" s="27"/>
      <c r="H33" s="27"/>
      <c r="I33" s="27"/>
      <c r="J33" s="27"/>
      <c r="K33" s="27" t="s">
        <v>32</v>
      </c>
      <c r="L33" s="27"/>
      <c r="M33" s="27"/>
      <c r="N33" s="27"/>
      <c r="O33" s="26" t="s">
        <v>24</v>
      </c>
      <c r="P33" s="42">
        <f>P27+P29+P31</f>
        <v>0</v>
      </c>
      <c r="Q33" s="28" t="s">
        <v>23</v>
      </c>
    </row>
    <row r="34" spans="1:21">
      <c r="A34" s="157"/>
      <c r="C34" s="18"/>
      <c r="D34" s="85"/>
      <c r="E34" s="85"/>
      <c r="F34" s="19"/>
      <c r="G34" s="21"/>
      <c r="H34" s="39" t="s">
        <v>34</v>
      </c>
      <c r="I34" s="19"/>
      <c r="J34" s="19"/>
      <c r="K34" s="39" t="s">
        <v>33</v>
      </c>
      <c r="L34" s="39"/>
      <c r="M34" s="39"/>
      <c r="N34" s="19"/>
      <c r="O34" s="19"/>
      <c r="P34" s="22" t="s">
        <v>97</v>
      </c>
      <c r="Q34" s="23"/>
    </row>
    <row r="35" spans="1:21" ht="21" customHeight="1">
      <c r="A35" s="157"/>
      <c r="C35" s="18" t="s">
        <v>26</v>
      </c>
      <c r="D35" s="85" t="s">
        <v>8</v>
      </c>
      <c r="E35" s="85"/>
      <c r="F35" s="19"/>
      <c r="G35" s="19"/>
      <c r="H35" s="103"/>
      <c r="I35" s="142" t="s">
        <v>85</v>
      </c>
      <c r="J35" s="143"/>
      <c r="K35" s="126"/>
      <c r="L35" s="127"/>
      <c r="M35" s="145" t="s">
        <v>30</v>
      </c>
      <c r="N35" s="145"/>
      <c r="O35" s="85" t="s">
        <v>24</v>
      </c>
      <c r="P35" s="41">
        <f>ROUNDDOWN(H35+K35*1.2, 2)</f>
        <v>0</v>
      </c>
      <c r="Q35" s="20" t="s">
        <v>23</v>
      </c>
    </row>
    <row r="36" spans="1:21" ht="14.4" customHeight="1">
      <c r="A36" s="157"/>
      <c r="C36" s="18"/>
      <c r="D36" s="85"/>
      <c r="E36" s="85"/>
      <c r="F36" s="90" t="s">
        <v>35</v>
      </c>
      <c r="G36" s="24"/>
      <c r="H36" s="22" t="s">
        <v>28</v>
      </c>
      <c r="I36" s="19"/>
      <c r="J36" s="164" t="s">
        <v>29</v>
      </c>
      <c r="K36" s="164"/>
      <c r="L36" s="164"/>
      <c r="M36" s="164"/>
      <c r="N36" s="164"/>
      <c r="O36" s="19"/>
      <c r="P36" s="22" t="s">
        <v>98</v>
      </c>
      <c r="Q36" s="23"/>
    </row>
    <row r="37" spans="1:21" ht="21" customHeight="1">
      <c r="A37" s="157"/>
      <c r="C37" s="18" t="s">
        <v>12</v>
      </c>
      <c r="D37" s="85" t="s">
        <v>8</v>
      </c>
      <c r="E37" s="85"/>
      <c r="F37" s="103"/>
      <c r="G37" s="85" t="s">
        <v>9</v>
      </c>
      <c r="H37" s="103"/>
      <c r="I37" s="142" t="s">
        <v>86</v>
      </c>
      <c r="J37" s="143"/>
      <c r="K37" s="126"/>
      <c r="L37" s="127"/>
      <c r="M37" s="29" t="s">
        <v>23</v>
      </c>
      <c r="N37" s="3"/>
      <c r="O37" s="85" t="s">
        <v>24</v>
      </c>
      <c r="P37" s="41">
        <f>ROUNDDOWN(F37*H37+K37, 2)</f>
        <v>0</v>
      </c>
      <c r="Q37" s="20" t="s">
        <v>23</v>
      </c>
    </row>
    <row r="38" spans="1:21">
      <c r="A38" s="157"/>
      <c r="C38" s="18"/>
      <c r="D38" s="85"/>
      <c r="E38" s="85"/>
      <c r="F38" s="19"/>
      <c r="G38" s="19"/>
      <c r="H38" s="19"/>
      <c r="I38" s="19"/>
      <c r="J38" s="19"/>
      <c r="K38" s="21" t="s">
        <v>35</v>
      </c>
      <c r="L38" s="21"/>
      <c r="M38" s="21"/>
      <c r="N38" s="19"/>
      <c r="O38" s="19"/>
      <c r="P38" s="22" t="s">
        <v>99</v>
      </c>
      <c r="Q38" s="23"/>
    </row>
    <row r="39" spans="1:21" ht="21" customHeight="1">
      <c r="A39" s="157"/>
      <c r="C39" s="89" t="s">
        <v>17</v>
      </c>
      <c r="D39" s="85" t="s">
        <v>8</v>
      </c>
      <c r="E39" s="85"/>
      <c r="F39" s="19"/>
      <c r="G39" s="19"/>
      <c r="H39" s="19"/>
      <c r="I39" s="19"/>
      <c r="J39" s="19"/>
      <c r="K39" s="126"/>
      <c r="L39" s="127"/>
      <c r="M39" s="163" t="s">
        <v>31</v>
      </c>
      <c r="N39" s="163"/>
      <c r="O39" s="85" t="s">
        <v>24</v>
      </c>
      <c r="P39" s="41">
        <f>ROUNDDOWN(K39*1, 2)</f>
        <v>0</v>
      </c>
      <c r="Q39" s="20" t="s">
        <v>23</v>
      </c>
    </row>
    <row r="40" spans="1:21">
      <c r="A40" s="157"/>
      <c r="C40" s="18"/>
      <c r="D40" s="85"/>
      <c r="E40" s="85"/>
      <c r="F40" s="19"/>
      <c r="G40" s="19"/>
      <c r="H40" s="19"/>
      <c r="I40" s="19"/>
      <c r="J40" s="19"/>
      <c r="K40" s="40" t="s">
        <v>36</v>
      </c>
      <c r="L40" s="40"/>
      <c r="M40" s="40"/>
      <c r="N40" s="19"/>
      <c r="O40" s="19"/>
      <c r="P40" s="22" t="s">
        <v>41</v>
      </c>
      <c r="Q40" s="23"/>
    </row>
    <row r="41" spans="1:21" ht="21" customHeight="1">
      <c r="A41" s="157"/>
      <c r="C41" s="18" t="s">
        <v>14</v>
      </c>
      <c r="D41" s="85" t="s">
        <v>8</v>
      </c>
      <c r="E41" s="85"/>
      <c r="F41" s="30"/>
      <c r="G41" s="19"/>
      <c r="H41" s="19"/>
      <c r="I41" s="19"/>
      <c r="J41" s="19"/>
      <c r="K41" s="126"/>
      <c r="L41" s="127"/>
      <c r="M41" s="19" t="s">
        <v>23</v>
      </c>
      <c r="N41" s="3"/>
      <c r="O41" s="85" t="s">
        <v>24</v>
      </c>
      <c r="P41" s="41">
        <f>ROUNDDOWN(K41, 2)</f>
        <v>0</v>
      </c>
      <c r="Q41" s="20" t="s">
        <v>23</v>
      </c>
    </row>
    <row r="42" spans="1:21">
      <c r="A42" s="157"/>
      <c r="C42" s="31"/>
      <c r="D42" s="85"/>
      <c r="E42" s="85"/>
      <c r="F42" s="19"/>
      <c r="G42" s="19"/>
      <c r="H42" s="19"/>
      <c r="I42" s="19"/>
      <c r="J42" s="19"/>
      <c r="K42" s="21" t="s">
        <v>16</v>
      </c>
      <c r="L42" s="21"/>
      <c r="M42" s="21"/>
      <c r="N42" s="19"/>
      <c r="O42" s="19"/>
      <c r="P42" s="22" t="s">
        <v>100</v>
      </c>
      <c r="Q42" s="23"/>
    </row>
    <row r="43" spans="1:21" ht="21" customHeight="1">
      <c r="A43" s="157"/>
      <c r="C43" s="18" t="s">
        <v>13</v>
      </c>
      <c r="D43" s="85" t="s">
        <v>8</v>
      </c>
      <c r="E43" s="85"/>
      <c r="F43" s="19"/>
      <c r="G43" s="19"/>
      <c r="H43" s="19"/>
      <c r="I43" s="19"/>
      <c r="J43" s="19"/>
      <c r="K43" s="126"/>
      <c r="L43" s="127"/>
      <c r="M43" s="19" t="s">
        <v>23</v>
      </c>
      <c r="N43" s="3"/>
      <c r="O43" s="85" t="s">
        <v>24</v>
      </c>
      <c r="P43" s="41">
        <f>ROUNDDOWN(K43, 2)</f>
        <v>0</v>
      </c>
      <c r="Q43" s="20" t="s">
        <v>23</v>
      </c>
    </row>
    <row r="44" spans="1:21">
      <c r="A44" s="157"/>
      <c r="C44" s="31"/>
      <c r="D44" s="85"/>
      <c r="E44" s="85"/>
      <c r="F44" s="19"/>
      <c r="G44" s="19"/>
      <c r="H44" s="84"/>
      <c r="I44" s="165" t="s">
        <v>38</v>
      </c>
      <c r="J44" s="165"/>
      <c r="K44" s="19"/>
      <c r="L44" s="19"/>
      <c r="M44" s="19"/>
      <c r="N44" s="19"/>
      <c r="O44" s="19"/>
      <c r="P44" s="22" t="s">
        <v>101</v>
      </c>
      <c r="Q44" s="23"/>
    </row>
    <row r="45" spans="1:21" ht="21" customHeight="1">
      <c r="A45" s="157"/>
      <c r="C45" s="88" t="s">
        <v>27</v>
      </c>
      <c r="D45" s="85" t="s">
        <v>8</v>
      </c>
      <c r="E45" s="85"/>
      <c r="F45" s="19"/>
      <c r="G45" s="19"/>
      <c r="H45" s="35" t="s">
        <v>15</v>
      </c>
      <c r="I45" s="126"/>
      <c r="J45" s="127"/>
      <c r="K45" s="19" t="s">
        <v>42</v>
      </c>
      <c r="L45" s="19"/>
      <c r="M45" s="163" t="s">
        <v>37</v>
      </c>
      <c r="N45" s="163"/>
      <c r="O45" s="85" t="s">
        <v>24</v>
      </c>
      <c r="P45" s="41">
        <f>ROUNDDOWN(((I45/2)^2)*3.14, 2)</f>
        <v>0</v>
      </c>
      <c r="Q45" s="20" t="s">
        <v>23</v>
      </c>
      <c r="T45" s="3"/>
    </row>
    <row r="46" spans="1:21" ht="13.8" thickBot="1">
      <c r="A46" s="157"/>
      <c r="C46" s="32"/>
      <c r="D46" s="33"/>
      <c r="E46" s="33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23"/>
    </row>
    <row r="47" spans="1:21" ht="21" customHeight="1" thickBot="1">
      <c r="A47" s="157"/>
      <c r="C47" s="77"/>
      <c r="D47" s="78"/>
      <c r="E47" s="78"/>
      <c r="F47" s="79"/>
      <c r="G47" s="80" t="s">
        <v>115</v>
      </c>
      <c r="H47" s="79"/>
      <c r="I47" s="79"/>
      <c r="J47" s="79"/>
      <c r="K47" s="80"/>
      <c r="L47" s="80"/>
      <c r="M47" s="80"/>
      <c r="N47" s="79"/>
      <c r="O47" s="81" t="s">
        <v>24</v>
      </c>
      <c r="P47" s="82">
        <f>IF(P35+P37+P39+P41+P43+P45&lt;=C23/2, P35+P37+P39+P41+P43+P45, ROUNDDOWN(C23/2, 2))</f>
        <v>0</v>
      </c>
      <c r="Q47" s="83" t="s">
        <v>23</v>
      </c>
      <c r="S47" t="s">
        <v>82</v>
      </c>
      <c r="T47" s="106" t="str">
        <f>IF(P35+P37+P39+P41+P43+P45&lt;=C23/2, "", "上限値")</f>
        <v/>
      </c>
      <c r="U47" t="s">
        <v>83</v>
      </c>
    </row>
    <row r="48" spans="1:21" ht="4.95" customHeight="1" thickTop="1" thickBot="1">
      <c r="A48" s="157"/>
      <c r="C48" s="32"/>
      <c r="D48" s="33"/>
      <c r="E48" s="33"/>
      <c r="F48" s="34"/>
      <c r="G48" s="34"/>
      <c r="H48" s="34"/>
      <c r="I48" s="34"/>
      <c r="J48" s="34"/>
      <c r="K48" s="19"/>
      <c r="L48" s="19"/>
      <c r="M48" s="19"/>
      <c r="N48" s="34"/>
      <c r="O48" s="85"/>
      <c r="P48" s="105"/>
      <c r="Q48" s="23"/>
    </row>
    <row r="49" spans="1:21" ht="21" customHeight="1" thickBot="1">
      <c r="A49" s="158"/>
      <c r="C49" s="43"/>
      <c r="D49" s="44"/>
      <c r="E49" s="44"/>
      <c r="F49" s="45"/>
      <c r="G49" s="45"/>
      <c r="H49" s="45"/>
      <c r="I49" s="129" t="s">
        <v>95</v>
      </c>
      <c r="J49" s="129"/>
      <c r="K49" s="129"/>
      <c r="L49" s="129"/>
      <c r="M49" s="129"/>
      <c r="N49" s="129"/>
      <c r="O49" s="46" t="s">
        <v>24</v>
      </c>
      <c r="P49" s="41">
        <f>P33+P47</f>
        <v>0</v>
      </c>
      <c r="Q49" s="104" t="s">
        <v>118</v>
      </c>
      <c r="S49" t="s">
        <v>82</v>
      </c>
      <c r="T49" s="106" t="str">
        <f>IF(P49=0,"",IF(P49&lt;C23, "不適合", "適合"))</f>
        <v/>
      </c>
      <c r="U49" t="s">
        <v>84</v>
      </c>
    </row>
    <row r="50" spans="1:21">
      <c r="C50" s="2" t="s">
        <v>40</v>
      </c>
    </row>
    <row r="51" spans="1:21">
      <c r="C51" s="2"/>
    </row>
    <row r="52" spans="1:21">
      <c r="A52" s="75" t="s">
        <v>78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S52" s="2"/>
      <c r="T52" s="1"/>
    </row>
    <row r="53" spans="1:21" ht="15" customHeight="1">
      <c r="A53" s="120" t="s">
        <v>96</v>
      </c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T53" s="1"/>
    </row>
    <row r="54" spans="1:21">
      <c r="A54" s="120"/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T54" s="1"/>
    </row>
  </sheetData>
  <mergeCells count="63">
    <mergeCell ref="I27:J27"/>
    <mergeCell ref="A25:A49"/>
    <mergeCell ref="C25:Q25"/>
    <mergeCell ref="I45:J45"/>
    <mergeCell ref="I26:J26"/>
    <mergeCell ref="K26:N26"/>
    <mergeCell ref="F27:G27"/>
    <mergeCell ref="J36:N36"/>
    <mergeCell ref="I44:J44"/>
    <mergeCell ref="M29:N29"/>
    <mergeCell ref="M31:N31"/>
    <mergeCell ref="M35:N35"/>
    <mergeCell ref="M39:N39"/>
    <mergeCell ref="M45:N45"/>
    <mergeCell ref="I35:J35"/>
    <mergeCell ref="I37:J37"/>
    <mergeCell ref="K28:L28"/>
    <mergeCell ref="M27:N27"/>
    <mergeCell ref="A2:R2"/>
    <mergeCell ref="L12:M12"/>
    <mergeCell ref="N12:O12"/>
    <mergeCell ref="C15:D15"/>
    <mergeCell ref="C16:D16"/>
    <mergeCell ref="E15:H15"/>
    <mergeCell ref="E16:Q16"/>
    <mergeCell ref="N15:Q15"/>
    <mergeCell ref="K15:M15"/>
    <mergeCell ref="L7:Q7"/>
    <mergeCell ref="L11:Q11"/>
    <mergeCell ref="A14:R14"/>
    <mergeCell ref="F23:Q23"/>
    <mergeCell ref="G20:H20"/>
    <mergeCell ref="I49:N49"/>
    <mergeCell ref="A53:Q53"/>
    <mergeCell ref="C17:D17"/>
    <mergeCell ref="E17:G17"/>
    <mergeCell ref="H17:Q17"/>
    <mergeCell ref="F19:J19"/>
    <mergeCell ref="E20:F20"/>
    <mergeCell ref="K29:L29"/>
    <mergeCell ref="K31:L31"/>
    <mergeCell ref="K39:L39"/>
    <mergeCell ref="K37:L37"/>
    <mergeCell ref="K35:L35"/>
    <mergeCell ref="C20:D20"/>
    <mergeCell ref="K27:L27"/>
    <mergeCell ref="K19:M19"/>
    <mergeCell ref="I20:J20"/>
    <mergeCell ref="K20:M20"/>
    <mergeCell ref="A54:Q54"/>
    <mergeCell ref="C3:E3"/>
    <mergeCell ref="A15:A17"/>
    <mergeCell ref="A19:A23"/>
    <mergeCell ref="K43:L43"/>
    <mergeCell ref="K41:L41"/>
    <mergeCell ref="I5:J5"/>
    <mergeCell ref="I9:J9"/>
    <mergeCell ref="P12:Q12"/>
    <mergeCell ref="L5:Q5"/>
    <mergeCell ref="L6:Q6"/>
    <mergeCell ref="L9:Q9"/>
    <mergeCell ref="L10:Q10"/>
    <mergeCell ref="C23:D23"/>
  </mergeCells>
  <phoneticPr fontId="3"/>
  <dataValidations count="1">
    <dataValidation type="list" allowBlank="1" showInputMessage="1" showErrorMessage="1" sqref="K15:M15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4" name="Check Box 4">
              <controlPr defaultSize="0" autoFill="0" autoLine="0" autoPict="0">
                <anchor moveWithCells="1">
                  <from>
                    <xdr:col>17</xdr:col>
                    <xdr:colOff>0</xdr:colOff>
                    <xdr:row>26</xdr:row>
                    <xdr:rowOff>15240</xdr:rowOff>
                  </from>
                  <to>
                    <xdr:col>18</xdr:col>
                    <xdr:colOff>15240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5" name="Check Box 10">
              <controlPr defaultSize="0" autoFill="0" autoLine="0" autoPict="0">
                <anchor moveWithCells="1">
                  <from>
                    <xdr:col>17</xdr:col>
                    <xdr:colOff>0</xdr:colOff>
                    <xdr:row>40</xdr:row>
                    <xdr:rowOff>15240</xdr:rowOff>
                  </from>
                  <to>
                    <xdr:col>18</xdr:col>
                    <xdr:colOff>15240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6" name="Check Box 11">
              <controlPr defaultSize="0" autoFill="0" autoLine="0" autoPict="0">
                <anchor moveWithCells="1">
                  <from>
                    <xdr:col>17</xdr:col>
                    <xdr:colOff>0</xdr:colOff>
                    <xdr:row>38</xdr:row>
                    <xdr:rowOff>15240</xdr:rowOff>
                  </from>
                  <to>
                    <xdr:col>18</xdr:col>
                    <xdr:colOff>15240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7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36</xdr:row>
                    <xdr:rowOff>15240</xdr:rowOff>
                  </from>
                  <to>
                    <xdr:col>18</xdr:col>
                    <xdr:colOff>15240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8" name="Check Box 13">
              <controlPr defaultSize="0" autoFill="0" autoLine="0" autoPict="0">
                <anchor moveWithCells="1">
                  <from>
                    <xdr:col>17</xdr:col>
                    <xdr:colOff>7620</xdr:colOff>
                    <xdr:row>34</xdr:row>
                    <xdr:rowOff>15240</xdr:rowOff>
                  </from>
                  <to>
                    <xdr:col>18</xdr:col>
                    <xdr:colOff>22860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9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30</xdr:row>
                    <xdr:rowOff>15240</xdr:rowOff>
                  </from>
                  <to>
                    <xdr:col>18</xdr:col>
                    <xdr:colOff>15240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0" name="Check Box 15">
              <controlPr defaultSize="0" autoFill="0" autoLine="0" autoPict="0">
                <anchor moveWithCells="1">
                  <from>
                    <xdr:col>17</xdr:col>
                    <xdr:colOff>0</xdr:colOff>
                    <xdr:row>32</xdr:row>
                    <xdr:rowOff>15240</xdr:rowOff>
                  </from>
                  <to>
                    <xdr:col>18</xdr:col>
                    <xdr:colOff>15240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1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28</xdr:row>
                    <xdr:rowOff>15240</xdr:rowOff>
                  </from>
                  <to>
                    <xdr:col>18</xdr:col>
                    <xdr:colOff>15240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2" name="Check Box 17">
              <controlPr defaultSize="0" autoFill="0" autoLine="0" autoPict="0">
                <anchor moveWithCells="1">
                  <from>
                    <xdr:col>17</xdr:col>
                    <xdr:colOff>7620</xdr:colOff>
                    <xdr:row>42</xdr:row>
                    <xdr:rowOff>15240</xdr:rowOff>
                  </from>
                  <to>
                    <xdr:col>18</xdr:col>
                    <xdr:colOff>22860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13" name="Check Box 18">
              <controlPr defaultSize="0" autoFill="0" autoLine="0" autoPict="0">
                <anchor moveWithCells="1">
                  <from>
                    <xdr:col>17</xdr:col>
                    <xdr:colOff>0</xdr:colOff>
                    <xdr:row>44</xdr:row>
                    <xdr:rowOff>15240</xdr:rowOff>
                  </from>
                  <to>
                    <xdr:col>18</xdr:col>
                    <xdr:colOff>15240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4" name="Check Box 19">
              <controlPr defaultSize="0" autoFill="0" autoLine="0" autoPict="0">
                <anchor moveWithCells="1">
                  <from>
                    <xdr:col>17</xdr:col>
                    <xdr:colOff>7620</xdr:colOff>
                    <xdr:row>46</xdr:row>
                    <xdr:rowOff>15240</xdr:rowOff>
                  </from>
                  <to>
                    <xdr:col>18</xdr:col>
                    <xdr:colOff>22860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15" name="Check Box 20">
              <controlPr defaultSize="0" autoFill="0" autoLine="0" autoPict="0">
                <anchor moveWithCells="1">
                  <from>
                    <xdr:col>17</xdr:col>
                    <xdr:colOff>0</xdr:colOff>
                    <xdr:row>48</xdr:row>
                    <xdr:rowOff>15240</xdr:rowOff>
                  </from>
                  <to>
                    <xdr:col>18</xdr:col>
                    <xdr:colOff>22860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16" name="Check Box 21">
              <controlPr defaultSize="0" autoFill="0" autoLine="0" autoPict="0">
                <anchor moveWithCells="1">
                  <from>
                    <xdr:col>16</xdr:col>
                    <xdr:colOff>426720</xdr:colOff>
                    <xdr:row>19</xdr:row>
                    <xdr:rowOff>7620</xdr:rowOff>
                  </from>
                  <to>
                    <xdr:col>18</xdr:col>
                    <xdr:colOff>15240</xdr:colOff>
                    <xdr:row>19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17" name="Check Box 22">
              <controlPr defaultSize="0" autoFill="0" autoLine="0" autoPict="0">
                <anchor moveWithCells="1">
                  <from>
                    <xdr:col>17</xdr:col>
                    <xdr:colOff>7620</xdr:colOff>
                    <xdr:row>15</xdr:row>
                    <xdr:rowOff>15240</xdr:rowOff>
                  </from>
                  <to>
                    <xdr:col>18</xdr:col>
                    <xdr:colOff>22860</xdr:colOff>
                    <xdr:row>15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4DE8-E6F7-4F70-B28E-32881CB15C75}">
  <dimension ref="A1:S121"/>
  <sheetViews>
    <sheetView showZeros="0" view="pageBreakPreview" zoomScale="80" zoomScaleNormal="100" zoomScaleSheetLayoutView="80" workbookViewId="0">
      <selection activeCell="A2" sqref="A2:K2"/>
    </sheetView>
  </sheetViews>
  <sheetFormatPr defaultRowHeight="14.4"/>
  <cols>
    <col min="1" max="1" width="10.77734375" style="50" customWidth="1"/>
    <col min="2" max="2" width="4.77734375" style="49" customWidth="1"/>
    <col min="3" max="3" width="8.77734375" style="50" customWidth="1"/>
    <col min="4" max="4" width="8.77734375" style="49" customWidth="1"/>
    <col min="5" max="5" width="11.6640625" style="51" customWidth="1"/>
    <col min="6" max="11" width="8.77734375" style="49" customWidth="1"/>
    <col min="12" max="12" width="4.6640625" style="49" bestFit="1" customWidth="1"/>
    <col min="13" max="13" width="7.77734375" style="49" customWidth="1"/>
    <col min="14" max="15" width="4.77734375" style="49" customWidth="1"/>
    <col min="16" max="16" width="6.6640625" style="49" bestFit="1" customWidth="1"/>
    <col min="17" max="19" width="4.77734375" style="49" customWidth="1"/>
    <col min="20" max="16384" width="8.88671875" style="52"/>
  </cols>
  <sheetData>
    <row r="1" spans="1:17" ht="19.95" customHeight="1">
      <c r="A1" s="36" t="s">
        <v>79</v>
      </c>
    </row>
    <row r="2" spans="1:17" ht="19.95" customHeight="1">
      <c r="A2" s="181" t="s">
        <v>77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M2" s="53"/>
      <c r="N2" s="53"/>
      <c r="O2" s="53"/>
      <c r="P2" s="53"/>
      <c r="Q2" s="53"/>
    </row>
    <row r="3" spans="1:17" ht="19.9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M3" s="53"/>
      <c r="N3" s="53"/>
      <c r="O3" s="53"/>
      <c r="P3" s="53"/>
      <c r="Q3" s="53"/>
    </row>
    <row r="4" spans="1:17" s="49" customFormat="1" ht="19.95" customHeight="1">
      <c r="A4" s="189"/>
      <c r="B4" s="189"/>
      <c r="C4" s="190"/>
      <c r="D4" s="171" t="s">
        <v>43</v>
      </c>
      <c r="E4" s="172"/>
      <c r="F4" s="172"/>
      <c r="G4" s="182" t="s">
        <v>44</v>
      </c>
      <c r="H4" s="182"/>
      <c r="I4" s="182"/>
      <c r="J4" s="182"/>
      <c r="K4" s="182"/>
      <c r="M4" s="55"/>
      <c r="N4" s="55"/>
      <c r="O4" s="55"/>
      <c r="P4" s="55"/>
      <c r="Q4" s="56"/>
    </row>
    <row r="5" spans="1:17" s="49" customFormat="1" ht="19.95" customHeight="1">
      <c r="A5" s="167" t="s">
        <v>48</v>
      </c>
      <c r="B5" s="168"/>
      <c r="C5" s="169"/>
      <c r="D5" s="171" t="s">
        <v>45</v>
      </c>
      <c r="E5" s="172"/>
      <c r="F5" s="172"/>
      <c r="G5" s="183" t="s">
        <v>73</v>
      </c>
      <c r="H5" s="184"/>
      <c r="I5" s="184"/>
      <c r="J5" s="184"/>
      <c r="K5" s="185"/>
      <c r="M5" s="57"/>
      <c r="N5" s="57"/>
      <c r="O5" s="57"/>
      <c r="P5" s="57"/>
      <c r="Q5" s="56"/>
    </row>
    <row r="6" spans="1:17" ht="19.95" customHeight="1">
      <c r="A6" s="167" t="s">
        <v>49</v>
      </c>
      <c r="B6" s="168"/>
      <c r="C6" s="169"/>
      <c r="D6" s="171" t="s">
        <v>46</v>
      </c>
      <c r="E6" s="172"/>
      <c r="F6" s="172"/>
      <c r="G6" s="186" t="s">
        <v>74</v>
      </c>
      <c r="H6" s="187"/>
      <c r="I6" s="187"/>
      <c r="J6" s="187"/>
      <c r="K6" s="188"/>
      <c r="M6" s="57"/>
      <c r="N6" s="57"/>
      <c r="O6" s="57"/>
      <c r="P6" s="57"/>
      <c r="Q6" s="56"/>
    </row>
    <row r="7" spans="1:17" ht="19.95" customHeight="1">
      <c r="A7" s="167" t="s">
        <v>50</v>
      </c>
      <c r="B7" s="168"/>
      <c r="C7" s="169"/>
      <c r="D7" s="171" t="s">
        <v>47</v>
      </c>
      <c r="E7" s="172"/>
      <c r="F7" s="172"/>
      <c r="G7" s="173" t="s">
        <v>75</v>
      </c>
      <c r="H7" s="174"/>
      <c r="I7" s="174"/>
      <c r="J7" s="174"/>
      <c r="K7" s="175"/>
      <c r="M7" s="57"/>
      <c r="N7" s="57"/>
      <c r="O7" s="57"/>
      <c r="P7" s="57"/>
      <c r="Q7" s="56"/>
    </row>
    <row r="8" spans="1:17" ht="19.95" customHeight="1">
      <c r="A8" s="167" t="s">
        <v>51</v>
      </c>
      <c r="B8" s="168"/>
      <c r="C8" s="169"/>
      <c r="D8" s="167" t="s">
        <v>52</v>
      </c>
      <c r="E8" s="168"/>
      <c r="F8" s="169"/>
      <c r="G8" s="179" t="s">
        <v>76</v>
      </c>
      <c r="H8" s="179"/>
      <c r="I8" s="179"/>
      <c r="J8" s="179"/>
      <c r="K8" s="179"/>
      <c r="M8" s="57"/>
      <c r="N8" s="57"/>
      <c r="O8" s="57"/>
      <c r="P8" s="57"/>
      <c r="Q8" s="56"/>
    </row>
    <row r="9" spans="1:17" ht="19.95" customHeight="1">
      <c r="A9" s="66"/>
      <c r="B9" s="66"/>
      <c r="C9" s="66"/>
      <c r="D9" s="66"/>
      <c r="E9" s="66"/>
      <c r="F9" s="66"/>
      <c r="G9" s="69"/>
      <c r="H9" s="69"/>
      <c r="I9" s="69"/>
      <c r="J9" s="69"/>
      <c r="K9" s="69"/>
      <c r="M9" s="57"/>
      <c r="N9" s="57"/>
      <c r="O9" s="57"/>
      <c r="P9" s="57"/>
      <c r="Q9" s="56"/>
    </row>
    <row r="10" spans="1:17" ht="19.95" customHeight="1"/>
    <row r="11" spans="1:17" ht="19.95" customHeight="1">
      <c r="A11" s="176" t="s">
        <v>60</v>
      </c>
      <c r="B11" s="177"/>
      <c r="C11" s="177"/>
      <c r="D11" s="177"/>
      <c r="E11" s="177"/>
      <c r="F11" s="177"/>
      <c r="G11" s="177"/>
      <c r="H11" s="177"/>
      <c r="I11" s="177"/>
      <c r="J11" s="177"/>
      <c r="K11" s="178"/>
      <c r="L11" s="58" t="s">
        <v>81</v>
      </c>
    </row>
    <row r="12" spans="1:17" ht="4.95" customHeight="1">
      <c r="A12" s="36"/>
    </row>
    <row r="13" spans="1:17" ht="13.2" customHeight="1" thickBot="1">
      <c r="A13" s="36"/>
      <c r="B13" s="52"/>
      <c r="C13" s="59"/>
      <c r="D13" s="59" t="s">
        <v>68</v>
      </c>
      <c r="F13" s="180" t="s">
        <v>69</v>
      </c>
      <c r="G13" s="180"/>
      <c r="H13" s="180"/>
      <c r="I13" s="180" t="s">
        <v>70</v>
      </c>
      <c r="J13" s="180"/>
      <c r="K13" s="180"/>
    </row>
    <row r="14" spans="1:17" ht="19.95" customHeight="1" thickTop="1" thickBot="1">
      <c r="A14" s="60" t="s">
        <v>55</v>
      </c>
      <c r="B14" s="170" t="s">
        <v>58</v>
      </c>
      <c r="C14" s="166"/>
      <c r="D14" s="72"/>
      <c r="E14" s="166" t="s">
        <v>119</v>
      </c>
      <c r="F14" s="166"/>
      <c r="G14" s="72"/>
      <c r="H14" s="166" t="s">
        <v>120</v>
      </c>
      <c r="I14" s="166"/>
      <c r="J14" s="72"/>
      <c r="K14" s="47" t="s">
        <v>57</v>
      </c>
      <c r="M14" s="61"/>
      <c r="N14" s="47"/>
      <c r="O14" s="52"/>
      <c r="P14" s="47"/>
      <c r="Q14" s="47"/>
    </row>
    <row r="15" spans="1:17" ht="4.95" customHeight="1" thickTop="1">
      <c r="A15" s="57"/>
      <c r="C15" s="47"/>
      <c r="D15" s="47"/>
      <c r="E15" s="61"/>
      <c r="F15" s="47"/>
      <c r="G15" s="47"/>
      <c r="H15" s="47"/>
      <c r="I15" s="47"/>
      <c r="J15" s="61"/>
      <c r="K15" s="47"/>
      <c r="M15" s="47"/>
      <c r="N15" s="61"/>
      <c r="O15" s="47"/>
      <c r="P15" s="47"/>
      <c r="Q15" s="47"/>
    </row>
    <row r="16" spans="1:17" ht="18">
      <c r="A16" s="57"/>
      <c r="C16" s="47"/>
      <c r="D16" s="47"/>
      <c r="E16" s="61"/>
      <c r="F16" s="47" t="s">
        <v>67</v>
      </c>
      <c r="G16" s="47"/>
      <c r="H16" s="47" t="s">
        <v>66</v>
      </c>
      <c r="I16" s="52"/>
      <c r="K16" s="47"/>
      <c r="M16" s="47"/>
      <c r="N16" s="61"/>
      <c r="O16" s="47"/>
      <c r="P16" s="47"/>
      <c r="Q16" s="47"/>
    </row>
    <row r="17" spans="1:19" ht="19.95" customHeight="1">
      <c r="A17" s="57"/>
      <c r="B17" s="47" t="s">
        <v>24</v>
      </c>
      <c r="C17" s="62">
        <f>SUM(D14*20,G14*6,J14*3)</f>
        <v>0</v>
      </c>
      <c r="D17" s="65" t="s">
        <v>23</v>
      </c>
      <c r="E17" s="47" t="s">
        <v>54</v>
      </c>
      <c r="F17" s="107">
        <f>緑化計画変更書!H27</f>
        <v>0</v>
      </c>
      <c r="G17" s="57" t="s">
        <v>71</v>
      </c>
      <c r="H17" s="107">
        <f>緑化計画変更書!K27</f>
        <v>0</v>
      </c>
      <c r="I17" s="36" t="s">
        <v>23</v>
      </c>
      <c r="K17" s="52"/>
      <c r="L17" s="50" t="s">
        <v>65</v>
      </c>
      <c r="M17" s="64" t="str">
        <f>IF(D14+G14+J14&gt;0,IF(C17&gt;=F17+H17,"正","否"),"")</f>
        <v/>
      </c>
      <c r="N17" s="61"/>
      <c r="O17" s="47"/>
      <c r="P17" s="47"/>
      <c r="Q17" s="47"/>
    </row>
    <row r="18" spans="1:19" ht="19.95" customHeight="1" thickBot="1">
      <c r="A18" s="57"/>
      <c r="C18" s="47"/>
      <c r="D18" s="47"/>
      <c r="E18" s="61"/>
      <c r="F18" s="47"/>
      <c r="G18" s="47"/>
      <c r="H18" s="47"/>
      <c r="I18" s="47"/>
      <c r="J18" s="65"/>
      <c r="L18" s="50"/>
      <c r="M18" s="47"/>
      <c r="N18" s="61"/>
      <c r="O18" s="47"/>
      <c r="P18" s="47"/>
      <c r="Q18" s="47"/>
    </row>
    <row r="19" spans="1:19" ht="19.95" customHeight="1" thickTop="1" thickBot="1">
      <c r="A19" s="60" t="s">
        <v>56</v>
      </c>
      <c r="B19" s="170" t="s">
        <v>59</v>
      </c>
      <c r="C19" s="166"/>
      <c r="D19" s="72"/>
      <c r="E19" s="47" t="s">
        <v>57</v>
      </c>
      <c r="J19" s="36"/>
      <c r="L19" s="50"/>
    </row>
    <row r="20" spans="1:19" ht="4.95" customHeight="1" thickTop="1">
      <c r="A20" s="66"/>
      <c r="B20" s="50"/>
      <c r="C20" s="49"/>
      <c r="D20" s="51"/>
      <c r="E20" s="49"/>
      <c r="J20" s="36"/>
      <c r="L20" s="50"/>
    </row>
    <row r="21" spans="1:19" ht="18">
      <c r="A21" s="66"/>
      <c r="B21" s="50"/>
      <c r="C21" s="49"/>
      <c r="D21" s="51"/>
      <c r="E21" s="47"/>
      <c r="F21" s="47" t="s">
        <v>67</v>
      </c>
      <c r="G21" s="47"/>
      <c r="H21" s="47" t="s">
        <v>66</v>
      </c>
      <c r="I21" s="36"/>
      <c r="L21" s="50"/>
    </row>
    <row r="22" spans="1:19" ht="19.95" customHeight="1">
      <c r="B22" s="47" t="s">
        <v>24</v>
      </c>
      <c r="C22" s="111">
        <f>0.5*D19</f>
        <v>0</v>
      </c>
      <c r="D22" s="65" t="s">
        <v>23</v>
      </c>
      <c r="E22" s="47" t="s">
        <v>54</v>
      </c>
      <c r="F22" s="107">
        <f>緑化計画変更書!H27</f>
        <v>0</v>
      </c>
      <c r="G22" s="57" t="s">
        <v>71</v>
      </c>
      <c r="H22" s="107">
        <f>緑化計画変更書!K27</f>
        <v>0</v>
      </c>
      <c r="I22" s="36" t="s">
        <v>23</v>
      </c>
      <c r="K22" s="52"/>
      <c r="L22" s="50" t="s">
        <v>65</v>
      </c>
      <c r="M22" s="64" t="str">
        <f>IF(D19&gt;0, IF(C22&gt;=F22+H22, "正", "否"), "")</f>
        <v/>
      </c>
    </row>
    <row r="23" spans="1:19" s="68" customFormat="1" ht="19.95" customHeight="1">
      <c r="A23" s="36"/>
      <c r="B23" s="36"/>
      <c r="C23" s="36"/>
      <c r="D23" s="36"/>
      <c r="E23" s="67"/>
      <c r="F23" s="36"/>
      <c r="G23" s="36"/>
      <c r="H23" s="36"/>
      <c r="I23" s="36"/>
      <c r="J23" s="36"/>
      <c r="K23" s="36"/>
      <c r="M23" s="36"/>
      <c r="N23" s="36"/>
      <c r="O23" s="36"/>
      <c r="P23" s="36"/>
      <c r="Q23" s="36"/>
      <c r="R23" s="36"/>
      <c r="S23" s="36"/>
    </row>
    <row r="24" spans="1:19" s="68" customFormat="1" ht="19.95" customHeight="1">
      <c r="A24" s="36"/>
      <c r="B24" s="36"/>
      <c r="C24" s="36"/>
      <c r="D24" s="36"/>
      <c r="E24" s="67"/>
      <c r="F24" s="36"/>
      <c r="G24" s="36"/>
      <c r="H24" s="36"/>
      <c r="I24" s="36"/>
      <c r="J24" s="36"/>
      <c r="K24" s="36"/>
      <c r="M24" s="36"/>
      <c r="N24" s="36"/>
      <c r="O24" s="36"/>
      <c r="P24" s="36"/>
      <c r="Q24" s="36"/>
      <c r="R24" s="36"/>
      <c r="S24" s="36"/>
    </row>
    <row r="25" spans="1:19" s="68" customFormat="1" ht="19.95" customHeight="1">
      <c r="A25" s="176" t="s">
        <v>80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8"/>
      <c r="M25" s="36"/>
      <c r="N25" s="36"/>
      <c r="O25" s="36"/>
      <c r="P25" s="36"/>
      <c r="Q25" s="36"/>
      <c r="R25" s="36"/>
      <c r="S25" s="36"/>
    </row>
    <row r="26" spans="1:19" s="68" customFormat="1" ht="15" thickBot="1">
      <c r="A26" s="48" t="s">
        <v>72</v>
      </c>
      <c r="B26" s="36"/>
      <c r="C26" s="36"/>
      <c r="D26" s="36"/>
      <c r="E26" s="67"/>
      <c r="F26" s="36"/>
      <c r="G26" s="36"/>
      <c r="H26" s="36"/>
      <c r="I26" s="36"/>
      <c r="J26" s="36"/>
      <c r="K26" s="36"/>
      <c r="M26" s="36"/>
      <c r="N26" s="36"/>
      <c r="O26" s="36"/>
      <c r="P26" s="36"/>
      <c r="Q26" s="36"/>
      <c r="R26" s="36"/>
      <c r="S26" s="36"/>
    </row>
    <row r="27" spans="1:19" s="68" customFormat="1" ht="19.95" customHeight="1" thickTop="1" thickBot="1">
      <c r="A27" s="192" t="s">
        <v>109</v>
      </c>
      <c r="B27" s="166" t="s">
        <v>61</v>
      </c>
      <c r="C27" s="166"/>
      <c r="D27" s="73"/>
      <c r="E27" s="36" t="s">
        <v>23</v>
      </c>
      <c r="F27" s="50" t="s">
        <v>63</v>
      </c>
      <c r="G27" s="166" t="s">
        <v>62</v>
      </c>
      <c r="H27" s="191"/>
      <c r="I27" s="63">
        <f>ROUNDDOWN(D27*2,0)</f>
        <v>0</v>
      </c>
      <c r="J27" s="36" t="s">
        <v>53</v>
      </c>
      <c r="K27" s="36"/>
      <c r="N27" s="36"/>
      <c r="O27" s="36"/>
      <c r="P27" s="36"/>
      <c r="Q27" s="36"/>
      <c r="R27" s="36"/>
      <c r="S27" s="36"/>
    </row>
    <row r="28" spans="1:19" s="68" customFormat="1" ht="19.95" customHeight="1" thickTop="1" thickBot="1">
      <c r="A28" s="192"/>
      <c r="B28" s="166" t="s">
        <v>64</v>
      </c>
      <c r="C28" s="166"/>
      <c r="D28" s="166"/>
      <c r="E28" s="166"/>
      <c r="F28" s="74"/>
      <c r="G28" s="69" t="s">
        <v>53</v>
      </c>
      <c r="J28" s="36"/>
      <c r="L28" s="50" t="s">
        <v>65</v>
      </c>
      <c r="M28" s="70" t="str">
        <f>IF(AND(D27&gt;0,F28&gt;0),IF(F28&gt;=I27,"正","否"),"")</f>
        <v/>
      </c>
      <c r="N28" s="36"/>
      <c r="O28" s="36"/>
      <c r="P28" s="36"/>
      <c r="Q28" s="36"/>
      <c r="R28" s="36"/>
      <c r="S28" s="36"/>
    </row>
    <row r="29" spans="1:19" s="68" customFormat="1" ht="19.95" customHeight="1" thickTop="1" thickBot="1">
      <c r="A29" s="192" t="s">
        <v>110</v>
      </c>
      <c r="B29" s="166" t="s">
        <v>61</v>
      </c>
      <c r="C29" s="166"/>
      <c r="D29" s="73"/>
      <c r="E29" s="36" t="s">
        <v>23</v>
      </c>
      <c r="F29" s="50" t="s">
        <v>63</v>
      </c>
      <c r="G29" s="166" t="s">
        <v>62</v>
      </c>
      <c r="H29" s="191"/>
      <c r="I29" s="63">
        <f>ROUNDDOWN(D29*2,0)</f>
        <v>0</v>
      </c>
      <c r="J29" s="36" t="s">
        <v>53</v>
      </c>
      <c r="K29" s="36"/>
      <c r="L29" s="71"/>
      <c r="N29" s="36"/>
      <c r="O29" s="36"/>
      <c r="P29" s="36"/>
      <c r="Q29" s="36"/>
      <c r="R29" s="36"/>
      <c r="S29" s="36"/>
    </row>
    <row r="30" spans="1:19" s="68" customFormat="1" ht="19.95" customHeight="1" thickTop="1" thickBot="1">
      <c r="A30" s="192"/>
      <c r="B30" s="166" t="s">
        <v>64</v>
      </c>
      <c r="C30" s="166"/>
      <c r="D30" s="166"/>
      <c r="E30" s="166"/>
      <c r="F30" s="74"/>
      <c r="G30" s="69" t="s">
        <v>53</v>
      </c>
      <c r="J30" s="36"/>
      <c r="L30" s="50" t="s">
        <v>65</v>
      </c>
      <c r="M30" s="70" t="str">
        <f>IF(AND(D29&gt;0,F30&gt;0),IF(F30&gt;=I29,"正","否"),"")</f>
        <v/>
      </c>
      <c r="N30" s="36"/>
      <c r="O30" s="36"/>
      <c r="P30" s="36"/>
      <c r="Q30" s="36"/>
      <c r="R30" s="36"/>
      <c r="S30" s="36"/>
    </row>
    <row r="31" spans="1:19" s="68" customFormat="1" ht="19.95" customHeight="1" thickTop="1" thickBot="1">
      <c r="A31" s="192" t="s">
        <v>111</v>
      </c>
      <c r="B31" s="166" t="s">
        <v>61</v>
      </c>
      <c r="C31" s="166"/>
      <c r="D31" s="73"/>
      <c r="E31" s="36" t="s">
        <v>23</v>
      </c>
      <c r="F31" s="50" t="s">
        <v>63</v>
      </c>
      <c r="G31" s="166" t="s">
        <v>62</v>
      </c>
      <c r="H31" s="191"/>
      <c r="I31" s="63">
        <f>ROUNDDOWN(D31*2,0)</f>
        <v>0</v>
      </c>
      <c r="J31" s="36" t="s">
        <v>53</v>
      </c>
      <c r="K31" s="36"/>
      <c r="L31" s="71"/>
      <c r="N31" s="36"/>
      <c r="O31" s="36"/>
      <c r="P31" s="36"/>
      <c r="Q31" s="36"/>
      <c r="R31" s="36"/>
      <c r="S31" s="36"/>
    </row>
    <row r="32" spans="1:19" s="68" customFormat="1" ht="19.95" customHeight="1" thickTop="1" thickBot="1">
      <c r="A32" s="192"/>
      <c r="B32" s="166" t="s">
        <v>64</v>
      </c>
      <c r="C32" s="166"/>
      <c r="D32" s="166"/>
      <c r="E32" s="166"/>
      <c r="F32" s="74"/>
      <c r="G32" s="69" t="s">
        <v>53</v>
      </c>
      <c r="J32" s="36"/>
      <c r="L32" s="50" t="s">
        <v>65</v>
      </c>
      <c r="M32" s="70" t="str">
        <f>IF(AND(D31&gt;0,F32&gt;0),IF(F32&gt;=I31,"正","否"),"")</f>
        <v/>
      </c>
      <c r="N32" s="36"/>
      <c r="O32" s="36"/>
      <c r="P32" s="36"/>
      <c r="Q32" s="36"/>
      <c r="R32" s="36"/>
      <c r="S32" s="36"/>
    </row>
    <row r="33" spans="1:19" s="68" customFormat="1" ht="19.95" customHeight="1" thickTop="1" thickBot="1">
      <c r="A33" s="192" t="s">
        <v>112</v>
      </c>
      <c r="B33" s="166" t="s">
        <v>61</v>
      </c>
      <c r="C33" s="166"/>
      <c r="D33" s="73"/>
      <c r="E33" s="36" t="s">
        <v>23</v>
      </c>
      <c r="F33" s="50" t="s">
        <v>63</v>
      </c>
      <c r="G33" s="166" t="s">
        <v>62</v>
      </c>
      <c r="H33" s="191"/>
      <c r="I33" s="63">
        <f>ROUNDDOWN(D33*2,0)</f>
        <v>0</v>
      </c>
      <c r="J33" s="36" t="s">
        <v>53</v>
      </c>
      <c r="K33" s="36"/>
      <c r="L33" s="71"/>
      <c r="N33" s="36"/>
      <c r="O33" s="36"/>
      <c r="P33" s="36"/>
      <c r="Q33" s="36"/>
      <c r="R33" s="36"/>
      <c r="S33" s="36"/>
    </row>
    <row r="34" spans="1:19" s="68" customFormat="1" ht="19.95" customHeight="1" thickTop="1" thickBot="1">
      <c r="A34" s="192"/>
      <c r="B34" s="166" t="s">
        <v>64</v>
      </c>
      <c r="C34" s="166"/>
      <c r="D34" s="166"/>
      <c r="E34" s="166"/>
      <c r="F34" s="74"/>
      <c r="G34" s="69" t="s">
        <v>53</v>
      </c>
      <c r="J34" s="36"/>
      <c r="L34" s="50" t="s">
        <v>65</v>
      </c>
      <c r="M34" s="70" t="str">
        <f>IF(AND(D33&gt;0,F34&gt;0),IF(F34&gt;=I33,"正","否"),"")</f>
        <v/>
      </c>
      <c r="N34" s="36"/>
      <c r="O34" s="36"/>
      <c r="P34" s="36"/>
      <c r="Q34" s="36"/>
      <c r="R34" s="36"/>
      <c r="S34" s="36"/>
    </row>
    <row r="35" spans="1:19" s="68" customFormat="1" ht="19.95" customHeight="1" thickTop="1" thickBot="1">
      <c r="A35" s="192" t="s">
        <v>113</v>
      </c>
      <c r="B35" s="166" t="s">
        <v>61</v>
      </c>
      <c r="C35" s="166"/>
      <c r="D35" s="73"/>
      <c r="E35" s="36" t="s">
        <v>23</v>
      </c>
      <c r="F35" s="50" t="s">
        <v>63</v>
      </c>
      <c r="G35" s="166" t="s">
        <v>62</v>
      </c>
      <c r="H35" s="191"/>
      <c r="I35" s="63">
        <f>ROUNDDOWN(D35*2,0)</f>
        <v>0</v>
      </c>
      <c r="J35" s="36" t="s">
        <v>53</v>
      </c>
      <c r="K35" s="36"/>
      <c r="L35" s="71"/>
      <c r="N35" s="36"/>
      <c r="O35" s="36"/>
      <c r="P35" s="36"/>
      <c r="Q35" s="36"/>
      <c r="R35" s="36"/>
      <c r="S35" s="36"/>
    </row>
    <row r="36" spans="1:19" s="68" customFormat="1" ht="19.95" customHeight="1" thickTop="1" thickBot="1">
      <c r="A36" s="192"/>
      <c r="B36" s="166" t="s">
        <v>64</v>
      </c>
      <c r="C36" s="166"/>
      <c r="D36" s="166"/>
      <c r="E36" s="166"/>
      <c r="F36" s="74"/>
      <c r="G36" s="69" t="s">
        <v>53</v>
      </c>
      <c r="J36" s="36"/>
      <c r="L36" s="50" t="s">
        <v>65</v>
      </c>
      <c r="M36" s="70" t="str">
        <f>IF(AND(D35&gt;0,F36&gt;0),IF(F36&gt;=I35,"正","否"),"")</f>
        <v/>
      </c>
      <c r="N36" s="36"/>
      <c r="O36" s="36"/>
      <c r="P36" s="36"/>
      <c r="Q36" s="36"/>
      <c r="R36" s="36"/>
      <c r="S36" s="36"/>
    </row>
    <row r="37" spans="1:19" s="68" customFormat="1" ht="19.95" customHeight="1" thickTop="1" thickBot="1">
      <c r="A37" s="192" t="s">
        <v>123</v>
      </c>
      <c r="B37" s="166" t="s">
        <v>61</v>
      </c>
      <c r="C37" s="166"/>
      <c r="D37" s="73"/>
      <c r="E37" s="36" t="s">
        <v>23</v>
      </c>
      <c r="F37" s="110" t="s">
        <v>63</v>
      </c>
      <c r="G37" s="166" t="s">
        <v>62</v>
      </c>
      <c r="H37" s="191"/>
      <c r="I37" s="63">
        <f>ROUNDDOWN(D37*2,0)</f>
        <v>0</v>
      </c>
      <c r="J37" s="36" t="s">
        <v>53</v>
      </c>
      <c r="K37" s="36"/>
      <c r="L37" s="71"/>
      <c r="N37" s="36"/>
      <c r="O37" s="36"/>
      <c r="P37" s="36"/>
      <c r="Q37" s="36"/>
      <c r="R37" s="36"/>
      <c r="S37" s="36"/>
    </row>
    <row r="38" spans="1:19" s="68" customFormat="1" ht="19.95" customHeight="1" thickTop="1" thickBot="1">
      <c r="A38" s="192"/>
      <c r="B38" s="166" t="s">
        <v>64</v>
      </c>
      <c r="C38" s="166"/>
      <c r="D38" s="166"/>
      <c r="E38" s="166"/>
      <c r="F38" s="74"/>
      <c r="G38" s="109" t="s">
        <v>53</v>
      </c>
      <c r="J38" s="36"/>
      <c r="L38" s="110" t="s">
        <v>65</v>
      </c>
      <c r="M38" s="108" t="str">
        <f>IF(AND(D37&gt;0,F38&gt;0),IF(F38&gt;=I37,"正","否"),"")</f>
        <v/>
      </c>
      <c r="N38" s="36"/>
      <c r="O38" s="36"/>
      <c r="P38" s="36"/>
      <c r="Q38" s="36"/>
      <c r="R38" s="36"/>
      <c r="S38" s="36"/>
    </row>
    <row r="39" spans="1:19" s="68" customFormat="1" ht="19.95" customHeight="1" thickTop="1">
      <c r="A39" s="36"/>
      <c r="B39" s="36"/>
      <c r="C39" s="36"/>
      <c r="D39" s="36"/>
      <c r="E39" s="67"/>
      <c r="F39" s="36"/>
      <c r="G39" s="36"/>
      <c r="H39" s="36"/>
      <c r="I39" s="36"/>
      <c r="J39" s="36"/>
      <c r="K39" s="36"/>
      <c r="M39" s="36"/>
      <c r="N39" s="36"/>
      <c r="O39" s="36"/>
      <c r="P39" s="36"/>
      <c r="Q39" s="36"/>
      <c r="R39" s="36"/>
      <c r="S39" s="36"/>
    </row>
    <row r="40" spans="1:19" s="68" customFormat="1" ht="19.95" customHeight="1">
      <c r="A40" s="36"/>
      <c r="B40" s="36"/>
      <c r="C40" s="36"/>
      <c r="D40" s="36"/>
      <c r="E40" s="67"/>
      <c r="F40" s="36"/>
      <c r="G40" s="36"/>
      <c r="H40" s="36"/>
      <c r="I40" s="36"/>
      <c r="J40" s="36"/>
      <c r="K40" s="36"/>
      <c r="M40" s="36"/>
      <c r="N40" s="36"/>
      <c r="O40" s="36"/>
      <c r="P40" s="36"/>
      <c r="Q40" s="36"/>
      <c r="R40" s="36"/>
      <c r="S40" s="36"/>
    </row>
    <row r="41" spans="1:19" s="68" customFormat="1" ht="19.95" customHeight="1">
      <c r="A41" s="36"/>
      <c r="B41" s="36"/>
      <c r="C41" s="36"/>
      <c r="D41" s="36"/>
      <c r="E41" s="67"/>
      <c r="F41" s="36"/>
      <c r="G41" s="36"/>
      <c r="H41" s="36"/>
      <c r="I41" s="36"/>
      <c r="J41" s="36"/>
      <c r="K41" s="36"/>
      <c r="M41" s="36"/>
      <c r="N41" s="36"/>
      <c r="O41" s="36"/>
      <c r="P41" s="36"/>
      <c r="Q41" s="36"/>
      <c r="R41" s="36"/>
      <c r="S41" s="36"/>
    </row>
    <row r="42" spans="1:19" s="68" customFormat="1" ht="19.95" customHeight="1">
      <c r="A42" s="36"/>
      <c r="B42" s="36"/>
      <c r="C42" s="36"/>
      <c r="D42" s="36"/>
      <c r="E42" s="67"/>
      <c r="F42" s="36"/>
      <c r="G42" s="36"/>
      <c r="H42" s="36"/>
      <c r="I42" s="36"/>
      <c r="J42" s="36"/>
      <c r="K42" s="36"/>
      <c r="M42" s="36"/>
      <c r="N42" s="36"/>
      <c r="O42" s="36"/>
      <c r="P42" s="36"/>
      <c r="Q42" s="36"/>
      <c r="R42" s="36"/>
      <c r="S42" s="36"/>
    </row>
    <row r="43" spans="1:19" s="68" customFormat="1" ht="19.95" customHeight="1">
      <c r="A43" s="36"/>
      <c r="B43" s="36"/>
      <c r="C43" s="36"/>
      <c r="D43" s="36"/>
      <c r="E43" s="67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</row>
    <row r="44" spans="1:19" s="68" customFormat="1">
      <c r="A44" s="36"/>
      <c r="B44" s="36"/>
      <c r="C44" s="36"/>
      <c r="D44" s="36"/>
      <c r="E44" s="67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19" s="68" customFormat="1">
      <c r="A45" s="36"/>
      <c r="B45" s="36"/>
      <c r="C45" s="36"/>
      <c r="D45" s="36"/>
      <c r="E45" s="67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19" s="68" customFormat="1">
      <c r="A46" s="36"/>
      <c r="B46" s="36"/>
      <c r="C46" s="36"/>
      <c r="D46" s="36"/>
      <c r="E46" s="67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spans="1:19" s="68" customFormat="1">
      <c r="A47" s="36"/>
      <c r="B47" s="36"/>
      <c r="C47" s="36"/>
      <c r="D47" s="36"/>
      <c r="E47" s="67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</row>
    <row r="48" spans="1:19" s="68" customFormat="1">
      <c r="A48" s="36"/>
      <c r="B48" s="36"/>
      <c r="C48" s="36"/>
      <c r="D48" s="36"/>
      <c r="E48" s="67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</row>
    <row r="49" spans="1:19" s="68" customFormat="1">
      <c r="A49" s="36"/>
      <c r="B49" s="36"/>
      <c r="C49" s="36"/>
      <c r="D49" s="36"/>
      <c r="E49" s="67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</row>
    <row r="50" spans="1:19" s="68" customFormat="1">
      <c r="A50" s="36"/>
      <c r="B50" s="36"/>
      <c r="C50" s="36"/>
      <c r="D50" s="36"/>
      <c r="E50" s="67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</row>
    <row r="51" spans="1:19" s="68" customFormat="1">
      <c r="A51" s="36"/>
      <c r="B51" s="36"/>
      <c r="C51" s="36"/>
      <c r="D51" s="36"/>
      <c r="E51" s="67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spans="1:19" s="68" customFormat="1">
      <c r="A52" s="36"/>
      <c r="B52" s="36"/>
      <c r="C52" s="36"/>
      <c r="D52" s="36"/>
      <c r="E52" s="67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spans="1:19" s="68" customFormat="1">
      <c r="A53" s="36"/>
      <c r="B53" s="36"/>
      <c r="C53" s="36"/>
      <c r="D53" s="36"/>
      <c r="E53" s="67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spans="1:19" s="68" customFormat="1">
      <c r="A54" s="36"/>
      <c r="B54" s="36"/>
      <c r="C54" s="36"/>
      <c r="D54" s="36"/>
      <c r="E54" s="67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spans="1:19" s="68" customFormat="1">
      <c r="A55" s="36"/>
      <c r="B55" s="36"/>
      <c r="C55" s="36"/>
      <c r="D55" s="36"/>
      <c r="E55" s="67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spans="1:19" s="68" customFormat="1">
      <c r="A56" s="36"/>
      <c r="B56" s="36"/>
      <c r="C56" s="36"/>
      <c r="D56" s="36"/>
      <c r="E56" s="67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spans="1:19" s="68" customFormat="1">
      <c r="A57" s="36"/>
      <c r="B57" s="36"/>
      <c r="C57" s="36"/>
      <c r="D57" s="36"/>
      <c r="E57" s="67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spans="1:19" s="68" customFormat="1">
      <c r="A58" s="36"/>
      <c r="B58" s="36"/>
      <c r="C58" s="36"/>
      <c r="D58" s="36"/>
      <c r="E58" s="67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spans="1:19" s="68" customFormat="1">
      <c r="A59" s="36"/>
      <c r="B59" s="36"/>
      <c r="C59" s="36"/>
      <c r="D59" s="36"/>
      <c r="E59" s="67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19" s="68" customFormat="1">
      <c r="A60" s="36"/>
      <c r="B60" s="36"/>
      <c r="C60" s="36"/>
      <c r="D60" s="36"/>
      <c r="E60" s="67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spans="1:19" s="68" customFormat="1">
      <c r="A61" s="36"/>
      <c r="B61" s="36"/>
      <c r="C61" s="36"/>
      <c r="D61" s="36"/>
      <c r="E61" s="67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spans="1:19" s="68" customFormat="1">
      <c r="A62" s="36"/>
      <c r="B62" s="36"/>
      <c r="C62" s="36"/>
      <c r="D62" s="36"/>
      <c r="E62" s="67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spans="1:19" s="68" customFormat="1">
      <c r="A63" s="36"/>
      <c r="B63" s="36"/>
      <c r="C63" s="36"/>
      <c r="D63" s="36"/>
      <c r="E63" s="67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spans="1:19" s="68" customFormat="1">
      <c r="A64" s="36"/>
      <c r="B64" s="36"/>
      <c r="C64" s="36"/>
      <c r="D64" s="36"/>
      <c r="E64" s="67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spans="1:19" s="68" customFormat="1">
      <c r="A65" s="36"/>
      <c r="B65" s="36"/>
      <c r="C65" s="36"/>
      <c r="D65" s="36"/>
      <c r="E65" s="67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spans="1:19" s="68" customFormat="1">
      <c r="A66" s="36"/>
      <c r="B66" s="36"/>
      <c r="C66" s="36"/>
      <c r="D66" s="36"/>
      <c r="E66" s="67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spans="1:19" s="68" customFormat="1">
      <c r="A67" s="36"/>
      <c r="B67" s="36"/>
      <c r="C67" s="36"/>
      <c r="D67" s="36"/>
      <c r="E67" s="67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 s="68" customFormat="1">
      <c r="A68" s="36"/>
      <c r="B68" s="36"/>
      <c r="C68" s="36"/>
      <c r="D68" s="36"/>
      <c r="E68" s="67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spans="1:19" s="68" customFormat="1">
      <c r="A69" s="36"/>
      <c r="B69" s="36"/>
      <c r="C69" s="36"/>
      <c r="D69" s="36"/>
      <c r="E69" s="67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spans="1:19" s="68" customFormat="1">
      <c r="A70" s="36"/>
      <c r="B70" s="36"/>
      <c r="C70" s="36"/>
      <c r="D70" s="36"/>
      <c r="E70" s="67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71" spans="1:19" s="68" customFormat="1">
      <c r="A71" s="36"/>
      <c r="B71" s="36"/>
      <c r="C71" s="36"/>
      <c r="D71" s="36"/>
      <c r="E71" s="67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</row>
    <row r="72" spans="1:19" s="68" customFormat="1">
      <c r="A72" s="36"/>
      <c r="B72" s="36"/>
      <c r="C72" s="36"/>
      <c r="D72" s="36"/>
      <c r="E72" s="67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</row>
    <row r="73" spans="1:19" s="68" customFormat="1">
      <c r="A73" s="36"/>
      <c r="B73" s="36"/>
      <c r="C73" s="36"/>
      <c r="D73" s="36"/>
      <c r="E73" s="67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</row>
    <row r="74" spans="1:19" s="68" customFormat="1">
      <c r="A74" s="36"/>
      <c r="B74" s="36"/>
      <c r="C74" s="36"/>
      <c r="D74" s="36"/>
      <c r="E74" s="67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</row>
    <row r="75" spans="1:19" s="68" customFormat="1">
      <c r="A75" s="36"/>
      <c r="B75" s="36"/>
      <c r="C75" s="36"/>
      <c r="D75" s="36"/>
      <c r="E75" s="67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</row>
    <row r="76" spans="1:19" s="68" customFormat="1">
      <c r="A76" s="36"/>
      <c r="B76" s="36"/>
      <c r="C76" s="36"/>
      <c r="D76" s="36"/>
      <c r="E76" s="67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</row>
    <row r="77" spans="1:19" s="68" customFormat="1">
      <c r="A77" s="36"/>
      <c r="B77" s="36"/>
      <c r="C77" s="36"/>
      <c r="D77" s="36"/>
      <c r="E77" s="67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</row>
    <row r="78" spans="1:19" s="68" customFormat="1">
      <c r="A78" s="36"/>
      <c r="B78" s="36"/>
      <c r="C78" s="36"/>
      <c r="D78" s="36"/>
      <c r="E78" s="67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</row>
    <row r="79" spans="1:19" s="68" customFormat="1">
      <c r="A79" s="36"/>
      <c r="B79" s="36"/>
      <c r="C79" s="36"/>
      <c r="D79" s="36"/>
      <c r="E79" s="67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</row>
    <row r="80" spans="1:19" s="68" customFormat="1">
      <c r="A80" s="36"/>
      <c r="B80" s="36"/>
      <c r="C80" s="36"/>
      <c r="D80" s="36"/>
      <c r="E80" s="67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</row>
    <row r="81" spans="1:19" s="68" customFormat="1">
      <c r="A81" s="36"/>
      <c r="B81" s="36"/>
      <c r="C81" s="36"/>
      <c r="D81" s="36"/>
      <c r="E81" s="67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</row>
    <row r="82" spans="1:19" s="68" customFormat="1">
      <c r="A82" s="36"/>
      <c r="B82" s="36"/>
      <c r="C82" s="36"/>
      <c r="D82" s="36"/>
      <c r="E82" s="67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</row>
    <row r="83" spans="1:19" s="68" customFormat="1">
      <c r="A83" s="36"/>
      <c r="B83" s="36"/>
      <c r="C83" s="36"/>
      <c r="D83" s="36"/>
      <c r="E83" s="67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</row>
    <row r="84" spans="1:19" s="68" customFormat="1">
      <c r="A84" s="36"/>
      <c r="B84" s="36"/>
      <c r="C84" s="36"/>
      <c r="D84" s="36"/>
      <c r="E84" s="67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</row>
    <row r="85" spans="1:19" s="68" customFormat="1">
      <c r="A85" s="36"/>
      <c r="B85" s="36"/>
      <c r="C85" s="36"/>
      <c r="D85" s="36"/>
      <c r="E85" s="67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</row>
    <row r="86" spans="1:19" s="68" customFormat="1">
      <c r="A86" s="36"/>
      <c r="B86" s="36"/>
      <c r="C86" s="36"/>
      <c r="D86" s="36"/>
      <c r="E86" s="67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</row>
    <row r="87" spans="1:19" s="68" customFormat="1">
      <c r="A87" s="36"/>
      <c r="B87" s="36"/>
      <c r="C87" s="36"/>
      <c r="D87" s="36"/>
      <c r="E87" s="67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</row>
    <row r="88" spans="1:19" s="68" customFormat="1">
      <c r="A88" s="36"/>
      <c r="B88" s="36"/>
      <c r="C88" s="36"/>
      <c r="D88" s="36"/>
      <c r="E88" s="67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</row>
    <row r="89" spans="1:19" s="68" customFormat="1">
      <c r="A89" s="36"/>
      <c r="B89" s="36"/>
      <c r="C89" s="36"/>
      <c r="D89" s="36"/>
      <c r="E89" s="67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</row>
    <row r="90" spans="1:19" s="68" customFormat="1">
      <c r="A90" s="36"/>
      <c r="B90" s="36"/>
      <c r="C90" s="36"/>
      <c r="D90" s="36"/>
      <c r="E90" s="67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</row>
    <row r="91" spans="1:19" s="68" customFormat="1">
      <c r="A91" s="36"/>
      <c r="B91" s="36"/>
      <c r="C91" s="36"/>
      <c r="D91" s="36"/>
      <c r="E91" s="67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</row>
    <row r="92" spans="1:19" s="68" customFormat="1">
      <c r="A92" s="36"/>
      <c r="B92" s="36"/>
      <c r="C92" s="36"/>
      <c r="D92" s="36"/>
      <c r="E92" s="67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</row>
    <row r="93" spans="1:19" s="68" customFormat="1">
      <c r="A93" s="36"/>
      <c r="B93" s="36"/>
      <c r="C93" s="36"/>
      <c r="D93" s="36"/>
      <c r="E93" s="67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spans="1:19" s="68" customFormat="1">
      <c r="A94" s="36"/>
      <c r="B94" s="36"/>
      <c r="C94" s="36"/>
      <c r="D94" s="36"/>
      <c r="E94" s="67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spans="1:19" s="68" customFormat="1">
      <c r="A95" s="36"/>
      <c r="B95" s="36"/>
      <c r="C95" s="36"/>
      <c r="D95" s="36"/>
      <c r="E95" s="67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</row>
    <row r="96" spans="1:19" s="68" customFormat="1">
      <c r="A96" s="36"/>
      <c r="B96" s="36"/>
      <c r="C96" s="36"/>
      <c r="D96" s="36"/>
      <c r="E96" s="67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spans="1:19" s="68" customFormat="1">
      <c r="A97" s="36"/>
      <c r="B97" s="36"/>
      <c r="C97" s="36"/>
      <c r="D97" s="36"/>
      <c r="E97" s="67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</row>
    <row r="98" spans="1:19" s="68" customFormat="1">
      <c r="A98" s="36"/>
      <c r="B98" s="36"/>
      <c r="C98" s="36"/>
      <c r="D98" s="36"/>
      <c r="E98" s="67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</row>
    <row r="99" spans="1:19" s="68" customFormat="1">
      <c r="A99" s="36"/>
      <c r="B99" s="36"/>
      <c r="C99" s="36"/>
      <c r="D99" s="36"/>
      <c r="E99" s="67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</row>
    <row r="100" spans="1:19" s="68" customFormat="1">
      <c r="A100" s="36"/>
      <c r="B100" s="36"/>
      <c r="C100" s="36"/>
      <c r="D100" s="36"/>
      <c r="E100" s="67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</row>
    <row r="101" spans="1:19" s="68" customFormat="1">
      <c r="A101" s="36"/>
      <c r="B101" s="36"/>
      <c r="C101" s="36"/>
      <c r="D101" s="36"/>
      <c r="E101" s="67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</row>
    <row r="102" spans="1:19" s="68" customFormat="1">
      <c r="A102" s="36"/>
      <c r="B102" s="36"/>
      <c r="C102" s="36"/>
      <c r="D102" s="36"/>
      <c r="E102" s="67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</row>
    <row r="103" spans="1:19" s="68" customFormat="1">
      <c r="A103" s="36"/>
      <c r="B103" s="36"/>
      <c r="C103" s="36"/>
      <c r="D103" s="36"/>
      <c r="E103" s="67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</row>
    <row r="104" spans="1:19" s="68" customFormat="1">
      <c r="A104" s="36"/>
      <c r="B104" s="36"/>
      <c r="C104" s="36"/>
      <c r="D104" s="36"/>
      <c r="E104" s="67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</row>
    <row r="105" spans="1:19" s="68" customFormat="1">
      <c r="A105" s="36"/>
      <c r="B105" s="36"/>
      <c r="C105" s="36"/>
      <c r="D105" s="36"/>
      <c r="E105" s="67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</row>
    <row r="106" spans="1:19" s="68" customFormat="1">
      <c r="A106" s="36"/>
      <c r="B106" s="36"/>
      <c r="C106" s="36"/>
      <c r="D106" s="36"/>
      <c r="E106" s="67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</row>
    <row r="107" spans="1:19" s="68" customFormat="1">
      <c r="A107" s="36"/>
      <c r="B107" s="36"/>
      <c r="C107" s="36"/>
      <c r="D107" s="36"/>
      <c r="E107" s="67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</row>
    <row r="108" spans="1:19" s="68" customFormat="1">
      <c r="A108" s="36"/>
      <c r="B108" s="36"/>
      <c r="C108" s="36"/>
      <c r="D108" s="36"/>
      <c r="E108" s="67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</row>
    <row r="109" spans="1:19" s="68" customFormat="1">
      <c r="A109" s="36"/>
      <c r="B109" s="36"/>
      <c r="C109" s="36"/>
      <c r="D109" s="36"/>
      <c r="E109" s="67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</row>
    <row r="110" spans="1:19" s="68" customFormat="1">
      <c r="A110" s="36"/>
      <c r="B110" s="36"/>
      <c r="C110" s="36"/>
      <c r="D110" s="36"/>
      <c r="E110" s="67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</row>
    <row r="111" spans="1:19" s="68" customFormat="1">
      <c r="A111" s="36"/>
      <c r="B111" s="36"/>
      <c r="C111" s="36"/>
      <c r="D111" s="36"/>
      <c r="E111" s="67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</row>
    <row r="112" spans="1:19" s="68" customFormat="1">
      <c r="A112" s="36"/>
      <c r="B112" s="36"/>
      <c r="C112" s="36"/>
      <c r="D112" s="36"/>
      <c r="E112" s="67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</row>
    <row r="113" spans="1:19" s="68" customFormat="1">
      <c r="A113" s="36"/>
      <c r="B113" s="36"/>
      <c r="C113" s="36"/>
      <c r="D113" s="36"/>
      <c r="E113" s="67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</row>
    <row r="114" spans="1:19" s="68" customFormat="1">
      <c r="A114" s="36"/>
      <c r="B114" s="36"/>
      <c r="C114" s="36"/>
      <c r="D114" s="36"/>
      <c r="E114" s="67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</row>
    <row r="115" spans="1:19" s="68" customFormat="1">
      <c r="A115" s="36"/>
      <c r="B115" s="36"/>
      <c r="C115" s="36"/>
      <c r="D115" s="36"/>
      <c r="E115" s="67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</row>
    <row r="116" spans="1:19" s="68" customFormat="1">
      <c r="A116" s="36"/>
      <c r="B116" s="36"/>
      <c r="C116" s="36"/>
      <c r="D116" s="36"/>
      <c r="E116" s="67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 s="68" customFormat="1">
      <c r="A117" s="36"/>
      <c r="B117" s="36"/>
      <c r="C117" s="36"/>
      <c r="D117" s="36"/>
      <c r="E117" s="67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</row>
    <row r="118" spans="1:19" s="68" customFormat="1">
      <c r="A118" s="36"/>
      <c r="B118" s="36"/>
      <c r="C118" s="36"/>
      <c r="D118" s="36"/>
      <c r="E118" s="67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</row>
    <row r="119" spans="1:19" s="68" customFormat="1">
      <c r="A119" s="36"/>
      <c r="B119" s="36"/>
      <c r="C119" s="36"/>
      <c r="D119" s="36"/>
      <c r="E119" s="67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</row>
    <row r="120" spans="1:19" s="68" customFormat="1">
      <c r="A120" s="36"/>
      <c r="B120" s="36"/>
      <c r="C120" s="36"/>
      <c r="D120" s="36"/>
      <c r="E120" s="67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</row>
    <row r="121" spans="1:19" s="68" customFormat="1">
      <c r="A121" s="36"/>
      <c r="B121" s="36"/>
      <c r="C121" s="36"/>
      <c r="D121" s="36"/>
      <c r="E121" s="67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</row>
  </sheetData>
  <mergeCells count="48">
    <mergeCell ref="A37:A38"/>
    <mergeCell ref="B37:C37"/>
    <mergeCell ref="G37:H37"/>
    <mergeCell ref="B38:E38"/>
    <mergeCell ref="G33:H33"/>
    <mergeCell ref="A35:A36"/>
    <mergeCell ref="B35:C35"/>
    <mergeCell ref="G35:H35"/>
    <mergeCell ref="B36:E36"/>
    <mergeCell ref="B32:E32"/>
    <mergeCell ref="A33:A34"/>
    <mergeCell ref="B33:C33"/>
    <mergeCell ref="B34:E34"/>
    <mergeCell ref="G27:H27"/>
    <mergeCell ref="B28:E28"/>
    <mergeCell ref="B31:C31"/>
    <mergeCell ref="B19:C19"/>
    <mergeCell ref="A27:A28"/>
    <mergeCell ref="B27:C27"/>
    <mergeCell ref="A29:A30"/>
    <mergeCell ref="B29:C29"/>
    <mergeCell ref="A25:K25"/>
    <mergeCell ref="G31:H31"/>
    <mergeCell ref="A31:A32"/>
    <mergeCell ref="G29:H29"/>
    <mergeCell ref="B30:E30"/>
    <mergeCell ref="A2:K2"/>
    <mergeCell ref="D4:F4"/>
    <mergeCell ref="G4:K4"/>
    <mergeCell ref="G5:K5"/>
    <mergeCell ref="G6:K6"/>
    <mergeCell ref="D5:F5"/>
    <mergeCell ref="A4:C4"/>
    <mergeCell ref="D6:F6"/>
    <mergeCell ref="H14:I14"/>
    <mergeCell ref="A6:C6"/>
    <mergeCell ref="A5:C5"/>
    <mergeCell ref="A8:C8"/>
    <mergeCell ref="A7:C7"/>
    <mergeCell ref="B14:C14"/>
    <mergeCell ref="E14:F14"/>
    <mergeCell ref="D7:F7"/>
    <mergeCell ref="D8:F8"/>
    <mergeCell ref="G7:K7"/>
    <mergeCell ref="A11:K11"/>
    <mergeCell ref="G8:K8"/>
    <mergeCell ref="F13:H13"/>
    <mergeCell ref="I13:K13"/>
  </mergeCells>
  <phoneticPr fontId="3"/>
  <pageMargins left="0.7" right="0.7" top="0.75" bottom="0.75" header="0.3" footer="0.3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6</xdr:col>
                    <xdr:colOff>266700</xdr:colOff>
                    <xdr:row>27</xdr:row>
                    <xdr:rowOff>7620</xdr:rowOff>
                  </from>
                  <to>
                    <xdr:col>6</xdr:col>
                    <xdr:colOff>510540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251460</xdr:rowOff>
                  </from>
                  <to>
                    <xdr:col>6</xdr:col>
                    <xdr:colOff>510540</xdr:colOff>
                    <xdr:row>29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6</xdr:col>
                    <xdr:colOff>266700</xdr:colOff>
                    <xdr:row>31</xdr:row>
                    <xdr:rowOff>7620</xdr:rowOff>
                  </from>
                  <to>
                    <xdr:col>6</xdr:col>
                    <xdr:colOff>510540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6</xdr:col>
                    <xdr:colOff>266700</xdr:colOff>
                    <xdr:row>32</xdr:row>
                    <xdr:rowOff>251460</xdr:rowOff>
                  </from>
                  <to>
                    <xdr:col>6</xdr:col>
                    <xdr:colOff>510540</xdr:colOff>
                    <xdr:row>33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Check Box 5">
              <controlPr defaultSize="0" autoFill="0" autoLine="0" autoPict="0">
                <anchor moveWithCells="1">
                  <from>
                    <xdr:col>6</xdr:col>
                    <xdr:colOff>266700</xdr:colOff>
                    <xdr:row>34</xdr:row>
                    <xdr:rowOff>251460</xdr:rowOff>
                  </from>
                  <to>
                    <xdr:col>6</xdr:col>
                    <xdr:colOff>510540</xdr:colOff>
                    <xdr:row>35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Check Box 6">
              <controlPr defaultSize="0" autoFill="0" autoLine="0" autoPict="0">
                <anchor moveWithCells="1">
                  <from>
                    <xdr:col>4</xdr:col>
                    <xdr:colOff>243840</xdr:colOff>
                    <xdr:row>18</xdr:row>
                    <xdr:rowOff>7620</xdr:rowOff>
                  </from>
                  <to>
                    <xdr:col>4</xdr:col>
                    <xdr:colOff>487680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Check Box 7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167640</xdr:rowOff>
                  </from>
                  <to>
                    <xdr:col>4</xdr:col>
                    <xdr:colOff>457200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13</xdr:row>
                    <xdr:rowOff>7620</xdr:rowOff>
                  </from>
                  <to>
                    <xdr:col>7</xdr:col>
                    <xdr:colOff>434340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12" name="Check Box 9">
              <controlPr defaultSize="0" autoFill="0" autoLine="0" autoPict="0">
                <anchor moveWithCells="1">
                  <from>
                    <xdr:col>10</xdr:col>
                    <xdr:colOff>213360</xdr:colOff>
                    <xdr:row>13</xdr:row>
                    <xdr:rowOff>7620</xdr:rowOff>
                  </from>
                  <to>
                    <xdr:col>10</xdr:col>
                    <xdr:colOff>457200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9" r:id="rId13" name="Check Box 11">
              <controlPr defaultSize="0" autoFill="0" autoLine="0" autoPict="0">
                <anchor moveWithCells="1">
                  <from>
                    <xdr:col>6</xdr:col>
                    <xdr:colOff>266700</xdr:colOff>
                    <xdr:row>36</xdr:row>
                    <xdr:rowOff>251460</xdr:rowOff>
                  </from>
                  <to>
                    <xdr:col>6</xdr:col>
                    <xdr:colOff>510540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緑化計画変更書</vt:lpstr>
      <vt:lpstr>植栽本数確認表</vt:lpstr>
      <vt:lpstr>植栽本数確認表!Print_Area</vt:lpstr>
      <vt:lpstr>緑化計画変更書!Print_Area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2026-06-30T06:00:56Z</dcterms:modified>
</cp:coreProperties>
</file>