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L:\A270_スマートハウス化推進補助金\A270_スマートハウス化推進事業\B010_スマートハウス化推進補助金\C010_所沢市スマートハウス化推進補助金事業\C080_令和８年度\D030_提出書類\事業者用\F040_非FIT\"/>
    </mc:Choice>
  </mc:AlternateContent>
  <xr:revisionPtr revIDLastSave="0" documentId="13_ncr:1_{4111D187-C5BD-4A2D-AA6F-785623AFB3B8}" xr6:coauthVersionLast="47" xr6:coauthVersionMax="47" xr10:uidLastSave="{00000000-0000-0000-0000-000000000000}"/>
  <bookViews>
    <workbookView xWindow="-120" yWindow="-120" windowWidth="20730" windowHeight="11160" activeTab="1" xr2:uid="{12DD3F68-C73F-4B37-A80A-9AB7D8C3FEE2}"/>
  </bookViews>
  <sheets>
    <sheet name="事業者用" sheetId="1" r:id="rId1"/>
    <sheet name="事業者用 (手書き用)" sheetId="6" r:id="rId2"/>
    <sheet name="事業者用_例" sheetId="5" r:id="rId3"/>
  </sheets>
  <definedNames>
    <definedName name="_xlnm.Print_Area" localSheetId="0">事業者用!$A$1:$H$76</definedName>
    <definedName name="_xlnm.Print_Area" localSheetId="1">'事業者用 (手書き用)'!$A$1:$H$79</definedName>
    <definedName name="_xlnm.Print_Area" localSheetId="2">事業者用_例!$A$1:$H$78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8" i="1" l="1"/>
  <c r="D38" i="1" s="1"/>
  <c r="F75" i="5"/>
  <c r="F77" i="5" s="1"/>
  <c r="F68" i="5"/>
  <c r="F73" i="5"/>
  <c r="B53" i="5"/>
  <c r="F60" i="5"/>
  <c r="B60" i="5"/>
  <c r="D60" i="5"/>
  <c r="C38" i="5"/>
  <c r="D38" i="5" s="1"/>
  <c r="J46" i="6" l="1"/>
  <c r="P31" i="6"/>
  <c r="L31" i="6"/>
  <c r="F53" i="5" l="1"/>
  <c r="F56" i="5" s="1"/>
  <c r="J41" i="5"/>
  <c r="E25" i="5"/>
  <c r="E19" i="5"/>
  <c r="G12" i="5"/>
  <c r="G11" i="5"/>
  <c r="F30" i="5" l="1"/>
  <c r="B63" i="5"/>
  <c r="F63" i="5" s="1"/>
  <c r="F64" i="5" s="1"/>
  <c r="G13" i="5"/>
  <c r="B47" i="5" s="1"/>
  <c r="F47" i="5" s="1"/>
  <c r="F50" i="5" s="1"/>
  <c r="B30" i="5"/>
  <c r="C32" i="5" s="1"/>
  <c r="D56" i="1" l="1"/>
  <c r="E25" i="1"/>
  <c r="B59" i="1" s="1"/>
  <c r="F59" i="1" s="1"/>
  <c r="B30" i="1" l="1"/>
  <c r="F30" i="1"/>
  <c r="C32" i="1" l="1"/>
  <c r="J41" i="1" l="1"/>
  <c r="F69" i="1" s="1"/>
  <c r="B56" i="1"/>
  <c r="F56" i="1" s="1"/>
  <c r="F64" i="1" s="1"/>
  <c r="B51" i="1"/>
  <c r="F51" i="1" s="1"/>
  <c r="E19" i="1"/>
  <c r="G12" i="1"/>
  <c r="G11" i="1"/>
  <c r="F60" i="1" l="1"/>
  <c r="F71" i="1" s="1"/>
  <c r="F73" i="1" s="1"/>
  <c r="G13" i="1"/>
  <c r="B46" i="1" l="1"/>
  <c r="F46" i="1" s="1"/>
</calcChain>
</file>

<file path=xl/sharedStrings.xml><?xml version="1.0" encoding="utf-8"?>
<sst xmlns="http://schemas.openxmlformats.org/spreadsheetml/2006/main" count="321" uniqueCount="124">
  <si>
    <t>太枠・網掛け</t>
    <rPh sb="0" eb="2">
      <t>フトワク</t>
    </rPh>
    <rPh sb="3" eb="5">
      <t>アミカ</t>
    </rPh>
    <phoneticPr fontId="3"/>
  </si>
  <si>
    <t>1.導入設備の概要</t>
    <rPh sb="2" eb="4">
      <t>ドウニュウ</t>
    </rPh>
    <rPh sb="4" eb="6">
      <t>セツビ</t>
    </rPh>
    <rPh sb="7" eb="9">
      <t>ガイヨウ</t>
    </rPh>
    <phoneticPr fontId="3"/>
  </si>
  <si>
    <t>太陽電池
モジュール</t>
    <rPh sb="0" eb="2">
      <t>タイヨウ</t>
    </rPh>
    <rPh sb="2" eb="4">
      <t>デンチ</t>
    </rPh>
    <phoneticPr fontId="3"/>
  </si>
  <si>
    <t>製造者(メーカー名)</t>
    <rPh sb="0" eb="3">
      <t>セイゾウシャ</t>
    </rPh>
    <rPh sb="8" eb="9">
      <t>メイ</t>
    </rPh>
    <phoneticPr fontId="3"/>
  </si>
  <si>
    <t>型式</t>
    <rPh sb="0" eb="2">
      <t>カタシキ</t>
    </rPh>
    <phoneticPr fontId="3"/>
  </si>
  <si>
    <t>公称最大出力(W)</t>
    <rPh sb="0" eb="2">
      <t>コウショウ</t>
    </rPh>
    <rPh sb="2" eb="4">
      <t>サイダイ</t>
    </rPh>
    <rPh sb="4" eb="6">
      <t>シュツリョク</t>
    </rPh>
    <phoneticPr fontId="3"/>
  </si>
  <si>
    <t>枚数</t>
    <rPh sb="0" eb="2">
      <t>マイスウ</t>
    </rPh>
    <phoneticPr fontId="3"/>
  </si>
  <si>
    <t>小計(W)</t>
    <rPh sb="0" eb="2">
      <t>ショウケイ</t>
    </rPh>
    <phoneticPr fontId="3"/>
  </si>
  <si>
    <t>NU-259AM</t>
    <phoneticPr fontId="3"/>
  </si>
  <si>
    <t>(合計出力：kW)</t>
    <rPh sb="1" eb="3">
      <t>ゴウケイ</t>
    </rPh>
    <rPh sb="3" eb="5">
      <t>シュツリョク</t>
    </rPh>
    <phoneticPr fontId="3"/>
  </si>
  <si>
    <t>パワーコンディショナー</t>
    <phoneticPr fontId="3"/>
  </si>
  <si>
    <t>定格出力(kW)</t>
    <rPh sb="0" eb="2">
      <t>テイカク</t>
    </rPh>
    <rPh sb="2" eb="4">
      <t>シュツリョク</t>
    </rPh>
    <phoneticPr fontId="3"/>
  </si>
  <si>
    <t>JH-55NF3</t>
    <phoneticPr fontId="3"/>
  </si>
  <si>
    <t>(合計出力)</t>
    <rPh sb="1" eb="3">
      <t>ゴウケイ</t>
    </rPh>
    <rPh sb="3" eb="5">
      <t>シュツリョク</t>
    </rPh>
    <phoneticPr fontId="3"/>
  </si>
  <si>
    <t>JH-WBPDB660</t>
    <phoneticPr fontId="3"/>
  </si>
  <si>
    <t>(合計)</t>
    <rPh sb="1" eb="3">
      <t>ゴウケイ</t>
    </rPh>
    <phoneticPr fontId="3"/>
  </si>
  <si>
    <t>kW　×</t>
    <phoneticPr fontId="3"/>
  </si>
  <si>
    <t>円　＝</t>
    <rPh sb="0" eb="1">
      <t>エン</t>
    </rPh>
    <phoneticPr fontId="3"/>
  </si>
  <si>
    <t>円</t>
    <rPh sb="0" eb="1">
      <t>エン</t>
    </rPh>
    <phoneticPr fontId="3"/>
  </si>
  <si>
    <t>(上限額は</t>
    <rPh sb="1" eb="4">
      <t>ジョウゲンガク</t>
    </rPh>
    <phoneticPr fontId="3"/>
  </si>
  <si>
    <t>円です)</t>
    <rPh sb="0" eb="1">
      <t>エン</t>
    </rPh>
    <phoneticPr fontId="3"/>
  </si>
  <si>
    <t>円…①</t>
    <rPh sb="0" eb="1">
      <t>エン</t>
    </rPh>
    <phoneticPr fontId="3"/>
  </si>
  <si>
    <t>　　＝</t>
    <phoneticPr fontId="3"/>
  </si>
  <si>
    <t>(E)補助対象経費</t>
    <rPh sb="3" eb="5">
      <t>ホジョ</t>
    </rPh>
    <rPh sb="5" eb="7">
      <t>タイショウ</t>
    </rPh>
    <rPh sb="7" eb="9">
      <t>ケイヒ</t>
    </rPh>
    <phoneticPr fontId="3"/>
  </si>
  <si>
    <t>円…②</t>
    <rPh sb="0" eb="1">
      <t>エン</t>
    </rPh>
    <phoneticPr fontId="3"/>
  </si>
  <si>
    <t>円…④</t>
    <rPh sb="0" eb="1">
      <t>エン</t>
    </rPh>
    <phoneticPr fontId="3"/>
  </si>
  <si>
    <t>該当</t>
    <rPh sb="0" eb="2">
      <t>ガイトウ</t>
    </rPh>
    <phoneticPr fontId="3"/>
  </si>
  <si>
    <t>加算率合計</t>
    <rPh sb="0" eb="2">
      <t>カサン</t>
    </rPh>
    <rPh sb="2" eb="3">
      <t>リツ</t>
    </rPh>
    <rPh sb="3" eb="5">
      <t>ゴウケイ</t>
    </rPh>
    <phoneticPr fontId="3"/>
  </si>
  <si>
    <t>▼売電の有無を選択</t>
    <phoneticPr fontId="3"/>
  </si>
  <si>
    <t>▼選択</t>
    <rPh sb="1" eb="3">
      <t>センタク</t>
    </rPh>
    <phoneticPr fontId="3"/>
  </si>
  <si>
    <t>非該当</t>
    <rPh sb="0" eb="3">
      <t>ヒガイトウ</t>
    </rPh>
    <phoneticPr fontId="3"/>
  </si>
  <si>
    <t>事業計画書【重点対策加速化事業事業者用】</t>
    <rPh sb="0" eb="2">
      <t>ジギョウ</t>
    </rPh>
    <rPh sb="2" eb="4">
      <t>ケイカク</t>
    </rPh>
    <rPh sb="4" eb="5">
      <t>ショ</t>
    </rPh>
    <rPh sb="6" eb="15">
      <t>ジュウテンタイサクカソクカジギョウ</t>
    </rPh>
    <rPh sb="15" eb="19">
      <t>ジギョウシャヨウ</t>
    </rPh>
    <phoneticPr fontId="3"/>
  </si>
  <si>
    <r>
      <t>環境負荷の少ない電力プラン利用</t>
    </r>
    <r>
      <rPr>
        <sz val="9"/>
        <color theme="1"/>
        <rFont val="游ゴシック"/>
        <family val="3"/>
        <charset val="128"/>
        <scheme val="minor"/>
      </rPr>
      <t>（補助金額の一部について</t>
    </r>
    <r>
      <rPr>
        <b/>
        <u/>
        <sz val="9"/>
        <color theme="1"/>
        <rFont val="游ゴシック"/>
        <family val="3"/>
        <charset val="128"/>
        <scheme val="minor"/>
      </rPr>
      <t>20％</t>
    </r>
    <r>
      <rPr>
        <sz val="9"/>
        <color theme="1"/>
        <rFont val="游ゴシック"/>
        <family val="3"/>
        <charset val="128"/>
        <scheme val="minor"/>
      </rPr>
      <t>を加算）</t>
    </r>
    <phoneticPr fontId="3"/>
  </si>
  <si>
    <t>(1)の小計</t>
    <rPh sb="4" eb="6">
      <t>ショウケイ</t>
    </rPh>
    <phoneticPr fontId="3"/>
  </si>
  <si>
    <t>(2)の小計</t>
    <rPh sb="4" eb="6">
      <t>ショウケイ</t>
    </rPh>
    <phoneticPr fontId="3"/>
  </si>
  <si>
    <t>※1 蓄電(池)容量は初期実効容量とは別の値です。メーカーの性能表示ラベル等をご確認ください。</t>
    <phoneticPr fontId="3"/>
  </si>
  <si>
    <t>(2)補助対象設備の概要</t>
    <rPh sb="3" eb="5">
      <t>ホジョ</t>
    </rPh>
    <rPh sb="5" eb="7">
      <t>タイショウ</t>
    </rPh>
    <rPh sb="7" eb="9">
      <t>セツビ</t>
    </rPh>
    <rPh sb="10" eb="12">
      <t>ガイヨウ</t>
    </rPh>
    <phoneticPr fontId="3"/>
  </si>
  <si>
    <t>蓄電池</t>
    <rPh sb="0" eb="3">
      <t>チクデンチ</t>
    </rPh>
    <phoneticPr fontId="3"/>
  </si>
  <si>
    <t>あり(余剰売電型)</t>
    <rPh sb="3" eb="5">
      <t>ヨジョウ</t>
    </rPh>
    <rPh sb="5" eb="7">
      <t>バイデン</t>
    </rPh>
    <rPh sb="7" eb="8">
      <t>ガタ</t>
    </rPh>
    <phoneticPr fontId="3"/>
  </si>
  <si>
    <t>なし(自家消費型)</t>
    <rPh sb="3" eb="5">
      <t>ジカ</t>
    </rPh>
    <rPh sb="5" eb="8">
      <t>ショウヒガタ</t>
    </rPh>
    <phoneticPr fontId="3"/>
  </si>
  <si>
    <t>円/kWh</t>
    <phoneticPr fontId="3"/>
  </si>
  <si>
    <t>円/kWh 以下であること</t>
    <rPh sb="6" eb="8">
      <t>イカ</t>
    </rPh>
    <phoneticPr fontId="3"/>
  </si>
  <si>
    <t>(計算過程の金額において千円未満は切り捨て)</t>
    <phoneticPr fontId="3"/>
  </si>
  <si>
    <t>円　×　１／３</t>
    <rPh sb="0" eb="1">
      <t>エン</t>
    </rPh>
    <phoneticPr fontId="3"/>
  </si>
  <si>
    <t>再生可能エネルギー比率50％以上の電力プランを利用していること</t>
    <phoneticPr fontId="3"/>
  </si>
  <si>
    <t>円(税抜)…(A)</t>
    <rPh sb="2" eb="3">
      <t>ゼイ</t>
    </rPh>
    <rPh sb="3" eb="4">
      <t>ヌ</t>
    </rPh>
    <phoneticPr fontId="3"/>
  </si>
  <si>
    <t>…(B)</t>
    <phoneticPr fontId="3"/>
  </si>
  <si>
    <t>(C)</t>
    <phoneticPr fontId="3"/>
  </si>
  <si>
    <t>（D）</t>
    <phoneticPr fontId="3"/>
  </si>
  <si>
    <t>円(税抜)…（E）</t>
    <phoneticPr fontId="3"/>
  </si>
  <si>
    <t>蓄電容量(kWh)</t>
    <rPh sb="0" eb="2">
      <t>チクデン</t>
    </rPh>
    <rPh sb="2" eb="4">
      <t>ヨウリョウ</t>
    </rPh>
    <phoneticPr fontId="3"/>
  </si>
  <si>
    <t>※1</t>
    <phoneticPr fontId="3"/>
  </si>
  <si>
    <t>　余剰売電型は補助対象経費の10分の1を、自家消費型は5分の1を補助します。</t>
    <rPh sb="1" eb="3">
      <t>ヨジョウ</t>
    </rPh>
    <rPh sb="3" eb="5">
      <t>バイデン</t>
    </rPh>
    <rPh sb="5" eb="6">
      <t>ガタ</t>
    </rPh>
    <rPh sb="7" eb="9">
      <t>ホジョ</t>
    </rPh>
    <rPh sb="9" eb="11">
      <t>タイショウ</t>
    </rPh>
    <rPh sb="11" eb="13">
      <t>ケイヒ</t>
    </rPh>
    <rPh sb="16" eb="17">
      <t>ブン</t>
    </rPh>
    <rPh sb="21" eb="23">
      <t>ジカ</t>
    </rPh>
    <rPh sb="23" eb="26">
      <t>ショウヒガタ</t>
    </rPh>
    <rPh sb="28" eb="29">
      <t>ブン</t>
    </rPh>
    <rPh sb="32" eb="34">
      <t>ホジョ</t>
    </rPh>
    <phoneticPr fontId="3"/>
  </si>
  <si>
    <t>補助対象経費（本体価格+設置工事費）</t>
    <phoneticPr fontId="3"/>
  </si>
  <si>
    <t>・加算金額の計算</t>
    <rPh sb="1" eb="3">
      <t>カサン</t>
    </rPh>
    <rPh sb="3" eb="4">
      <t>キン</t>
    </rPh>
    <rPh sb="4" eb="5">
      <t>ガク</t>
    </rPh>
    <rPh sb="6" eb="8">
      <t>ケイサン</t>
    </rPh>
    <phoneticPr fontId="3"/>
  </si>
  <si>
    <r>
      <t>事業計画書【重点対策加速化事業事業者用】</t>
    </r>
    <r>
      <rPr>
        <sz val="12"/>
        <color theme="1"/>
        <rFont val="游ゴシック"/>
        <family val="3"/>
        <charset val="128"/>
        <scheme val="minor"/>
      </rPr>
      <t>(手書き用)</t>
    </r>
    <rPh sb="0" eb="2">
      <t>ジギョウ</t>
    </rPh>
    <rPh sb="2" eb="4">
      <t>ケイカク</t>
    </rPh>
    <rPh sb="4" eb="5">
      <t>ショ</t>
    </rPh>
    <rPh sb="6" eb="15">
      <t>ジュウテンタイサクカソクカジギョウ</t>
    </rPh>
    <rPh sb="15" eb="19">
      <t>ジギョウシャヨウ</t>
    </rPh>
    <rPh sb="21" eb="23">
      <t>テガ</t>
    </rPh>
    <rPh sb="24" eb="25">
      <t>ヨウ</t>
    </rPh>
    <phoneticPr fontId="3"/>
  </si>
  <si>
    <t>設置費用（本体価格+工事費）</t>
    <phoneticPr fontId="3"/>
  </si>
  <si>
    <r>
      <t xml:space="preserve">蓄電池
</t>
    </r>
    <r>
      <rPr>
        <sz val="6"/>
        <color theme="1"/>
        <rFont val="游ゴシック"/>
        <family val="3"/>
        <charset val="128"/>
        <scheme val="minor"/>
      </rPr>
      <t>（設置しない場合は記入不要）</t>
    </r>
    <rPh sb="0" eb="3">
      <t>チクデンチ</t>
    </rPh>
    <phoneticPr fontId="3"/>
  </si>
  <si>
    <t>売電の有無</t>
    <rPh sb="0" eb="2">
      <t>バイデン</t>
    </rPh>
    <rPh sb="3" eb="5">
      <t>ウム</t>
    </rPh>
    <phoneticPr fontId="3"/>
  </si>
  <si>
    <t>□　なし</t>
    <phoneticPr fontId="3"/>
  </si>
  <si>
    <t>　□　あり</t>
    <phoneticPr fontId="3"/>
  </si>
  <si>
    <t>【注意】（E）が141,000円を超える場合は非FIT蓄電池の補助対象外です。</t>
    <rPh sb="1" eb="3">
      <t>チュウイ</t>
    </rPh>
    <rPh sb="15" eb="16">
      <t>エン</t>
    </rPh>
    <rPh sb="17" eb="18">
      <t>コ</t>
    </rPh>
    <rPh sb="20" eb="22">
      <t>バアイ</t>
    </rPh>
    <phoneticPr fontId="3"/>
  </si>
  <si>
    <t>☐</t>
    <phoneticPr fontId="3"/>
  </si>
  <si>
    <r>
      <t>円×　1/10</t>
    </r>
    <r>
      <rPr>
        <sz val="9"/>
        <color theme="1"/>
        <rFont val="游ゴシック"/>
        <family val="3"/>
        <charset val="128"/>
        <scheme val="minor"/>
      </rPr>
      <t xml:space="preserve"> 又は</t>
    </r>
    <r>
      <rPr>
        <sz val="12"/>
        <color theme="1"/>
        <rFont val="游ゴシック"/>
        <family val="3"/>
        <charset val="128"/>
        <scheme val="minor"/>
      </rPr>
      <t xml:space="preserve"> 1/5</t>
    </r>
    <rPh sb="8" eb="9">
      <t>マタ</t>
    </rPh>
    <phoneticPr fontId="3"/>
  </si>
  <si>
    <t>【蓄電池には補助対象経費の目標水準が設けられています】</t>
    <rPh sb="1" eb="4">
      <t>チクデンチ</t>
    </rPh>
    <rPh sb="6" eb="8">
      <t>ホジョ</t>
    </rPh>
    <rPh sb="8" eb="10">
      <t>タイショウ</t>
    </rPh>
    <rPh sb="10" eb="12">
      <t>ケイヒ</t>
    </rPh>
    <rPh sb="13" eb="15">
      <t>モクヒョウ</t>
    </rPh>
    <rPh sb="15" eb="17">
      <t>スイジュン</t>
    </rPh>
    <rPh sb="18" eb="19">
      <t>モウ</t>
    </rPh>
    <phoneticPr fontId="3"/>
  </si>
  <si>
    <t>1kWhあたりの補助対象経費目標金額</t>
    <rPh sb="12" eb="14">
      <t>ケイヒ</t>
    </rPh>
    <rPh sb="14" eb="16">
      <t>モクヒョウ</t>
    </rPh>
    <rPh sb="16" eb="18">
      <t>キンガク</t>
    </rPh>
    <phoneticPr fontId="3"/>
  </si>
  <si>
    <t>円/kWh 以下</t>
    <rPh sb="6" eb="8">
      <t>イカ</t>
    </rPh>
    <phoneticPr fontId="3"/>
  </si>
  <si>
    <r>
      <t>・</t>
    </r>
    <r>
      <rPr>
        <sz val="12"/>
        <color theme="1"/>
        <rFont val="游ゴシック"/>
        <family val="3"/>
        <charset val="128"/>
      </rPr>
      <t>チェック事項</t>
    </r>
    <rPh sb="5" eb="7">
      <t>ジコウ</t>
    </rPh>
    <phoneticPr fontId="3"/>
  </si>
  <si>
    <t>☑</t>
    <phoneticPr fontId="3"/>
  </si>
  <si>
    <t>目標水準を満たしていることを確認しました</t>
    <phoneticPr fontId="3"/>
  </si>
  <si>
    <t>目標水準を満たす機器の調達可否を事業者に確認しましたが、該当がありませんでした</t>
    <phoneticPr fontId="3"/>
  </si>
  <si>
    <t>埼玉電機</t>
    <rPh sb="0" eb="2">
      <t>サイタマ</t>
    </rPh>
    <rPh sb="2" eb="4">
      <t>デンキ</t>
    </rPh>
    <phoneticPr fontId="3"/>
  </si>
  <si>
    <t>埼玉電機</t>
    <phoneticPr fontId="3"/>
  </si>
  <si>
    <t>☑</t>
  </si>
  <si>
    <t>2.自家消費計画</t>
    <rPh sb="2" eb="4">
      <t>ジカ</t>
    </rPh>
    <rPh sb="4" eb="6">
      <t>ショウヒ</t>
    </rPh>
    <rPh sb="6" eb="8">
      <t>ケイカク</t>
    </rPh>
    <phoneticPr fontId="3"/>
  </si>
  <si>
    <t>・当該発電設備における年間発電量の見込み…</t>
    <rPh sb="1" eb="3">
      <t>トウガイ</t>
    </rPh>
    <rPh sb="3" eb="5">
      <t>ハツデン</t>
    </rPh>
    <rPh sb="5" eb="7">
      <t>セツビ</t>
    </rPh>
    <rPh sb="11" eb="13">
      <t>ネンカン</t>
    </rPh>
    <rPh sb="13" eb="15">
      <t>ハツデン</t>
    </rPh>
    <rPh sb="15" eb="16">
      <t>リョウ</t>
    </rPh>
    <rPh sb="17" eb="19">
      <t>ミコ</t>
    </rPh>
    <phoneticPr fontId="3"/>
  </si>
  <si>
    <t>kWh/年</t>
    <rPh sb="4" eb="5">
      <t>ネン</t>
    </rPh>
    <phoneticPr fontId="3"/>
  </si>
  <si>
    <r>
      <t>⇒自家消費率要件の適否（見込。</t>
    </r>
    <r>
      <rPr>
        <b/>
        <u/>
        <sz val="12"/>
        <color theme="1"/>
        <rFont val="游ゴシック"/>
        <family val="3"/>
        <charset val="128"/>
        <scheme val="minor"/>
      </rPr>
      <t>30%以上であること</t>
    </r>
    <r>
      <rPr>
        <sz val="12"/>
        <color theme="1"/>
        <rFont val="游ゴシック"/>
        <family val="3"/>
        <charset val="128"/>
        <scheme val="minor"/>
      </rPr>
      <t>）</t>
    </r>
    <rPh sb="1" eb="3">
      <t>ジカ</t>
    </rPh>
    <rPh sb="3" eb="5">
      <t>ショウヒ</t>
    </rPh>
    <rPh sb="5" eb="6">
      <t>リツ</t>
    </rPh>
    <rPh sb="6" eb="8">
      <t>ヨウケン</t>
    </rPh>
    <rPh sb="9" eb="11">
      <t>テキヒ</t>
    </rPh>
    <rPh sb="12" eb="14">
      <t>ミコ</t>
    </rPh>
    <rPh sb="18" eb="20">
      <t>イジョウ</t>
    </rPh>
    <phoneticPr fontId="3"/>
  </si>
  <si>
    <r>
      <t>(1)太陽光発電設備の補助対象経費</t>
    </r>
    <r>
      <rPr>
        <sz val="10"/>
        <color theme="1"/>
        <rFont val="游ゴシック"/>
        <family val="3"/>
        <charset val="128"/>
        <scheme val="minor"/>
      </rPr>
      <t>(本体価格と設置工事費)</t>
    </r>
    <rPh sb="3" eb="6">
      <t>ｔｙ</t>
    </rPh>
    <rPh sb="6" eb="8">
      <t>ハツデン</t>
    </rPh>
    <rPh sb="8" eb="10">
      <t>セツビ</t>
    </rPh>
    <rPh sb="11" eb="13">
      <t>ホジョ</t>
    </rPh>
    <rPh sb="13" eb="15">
      <t>タイショウ</t>
    </rPh>
    <rPh sb="15" eb="17">
      <t>ケイヒ</t>
    </rPh>
    <rPh sb="18" eb="20">
      <t>ホンタイ</t>
    </rPh>
    <rPh sb="20" eb="22">
      <t>カカク</t>
    </rPh>
    <rPh sb="23" eb="25">
      <t>セッチ</t>
    </rPh>
    <rPh sb="25" eb="27">
      <t>コウジ</t>
    </rPh>
    <rPh sb="27" eb="28">
      <t>ヒ</t>
    </rPh>
    <phoneticPr fontId="3"/>
  </si>
  <si>
    <t>・発電分のうち自家消費量の見込み…</t>
    <rPh sb="1" eb="3">
      <t>ハツデン</t>
    </rPh>
    <rPh sb="3" eb="4">
      <t>ブン</t>
    </rPh>
    <rPh sb="7" eb="9">
      <t>ジカ</t>
    </rPh>
    <rPh sb="9" eb="11">
      <t>ショウヒ</t>
    </rPh>
    <rPh sb="11" eb="12">
      <t>リョウ</t>
    </rPh>
    <rPh sb="13" eb="15">
      <t>ミコ</t>
    </rPh>
    <phoneticPr fontId="3"/>
  </si>
  <si>
    <t>　ア）重点対策加速化事業分　太陽光発電出力(※2)1kWあたり5万円の補助</t>
    <rPh sb="3" eb="12">
      <t>ジュウテンタイサクカソクカジギョウ</t>
    </rPh>
    <rPh sb="12" eb="13">
      <t>ブン</t>
    </rPh>
    <rPh sb="14" eb="17">
      <t>ｔｙ</t>
    </rPh>
    <phoneticPr fontId="3"/>
  </si>
  <si>
    <t>　イ）重点対策加速化事業分　蓄電池導入にかかる補助対象経費の３分の１</t>
    <rPh sb="3" eb="13">
      <t>ジュウテンタイサクカソクカジギョウブン</t>
    </rPh>
    <rPh sb="14" eb="17">
      <t>チクデンチ</t>
    </rPh>
    <rPh sb="17" eb="19">
      <t>ドウニュウ</t>
    </rPh>
    <rPh sb="23" eb="25">
      <t>ホジョ</t>
    </rPh>
    <rPh sb="25" eb="27">
      <t>タイショウ</t>
    </rPh>
    <rPh sb="27" eb="29">
      <t>ケイヒ</t>
    </rPh>
    <rPh sb="31" eb="32">
      <t>ブン</t>
    </rPh>
    <phoneticPr fontId="3"/>
  </si>
  <si>
    <t>　ウ）市補助分　太陽光発電システム導入経費</t>
    <rPh sb="3" eb="4">
      <t>シ</t>
    </rPh>
    <rPh sb="4" eb="6">
      <t>ホジョ</t>
    </rPh>
    <rPh sb="6" eb="7">
      <t>ブン</t>
    </rPh>
    <rPh sb="8" eb="11">
      <t>ｔｙ</t>
    </rPh>
    <rPh sb="11" eb="13">
      <t>ハツデン</t>
    </rPh>
    <rPh sb="17" eb="19">
      <t>ドウニュウ</t>
    </rPh>
    <rPh sb="19" eb="21">
      <t>ケイヒ</t>
    </rPh>
    <phoneticPr fontId="3"/>
  </si>
  <si>
    <t>　エ）市補助分　蓄電池の定格容量1kWhあたり3万円の補助</t>
    <rPh sb="3" eb="4">
      <t>シ</t>
    </rPh>
    <rPh sb="4" eb="6">
      <t>ホジョ</t>
    </rPh>
    <rPh sb="6" eb="7">
      <t>ブン</t>
    </rPh>
    <rPh sb="8" eb="11">
      <t>チクデンチ</t>
    </rPh>
    <rPh sb="12" eb="14">
      <t>テイカク</t>
    </rPh>
    <rPh sb="14" eb="16">
      <t>ヨウリョウ</t>
    </rPh>
    <phoneticPr fontId="3"/>
  </si>
  <si>
    <t>市補助分（ウ、エ）の合計</t>
    <phoneticPr fontId="3"/>
  </si>
  <si>
    <t>(市補助分の上限額は</t>
    <rPh sb="1" eb="2">
      <t>シ</t>
    </rPh>
    <rPh sb="2" eb="4">
      <t>ホジョ</t>
    </rPh>
    <rPh sb="4" eb="5">
      <t>ブン</t>
    </rPh>
    <rPh sb="6" eb="9">
      <t>ジョウゲンガク</t>
    </rPh>
    <phoneticPr fontId="3"/>
  </si>
  <si>
    <t>　オ）加算金額の計算</t>
    <rPh sb="3" eb="5">
      <t>カサン</t>
    </rPh>
    <rPh sb="5" eb="6">
      <t>キン</t>
    </rPh>
    <rPh sb="6" eb="7">
      <t>ガク</t>
    </rPh>
    <rPh sb="8" eb="10">
      <t>ケイサン</t>
    </rPh>
    <phoneticPr fontId="3"/>
  </si>
  <si>
    <t>交付申請額の合計のうち、市補助分に加算率を乗じた金額を加算します。</t>
    <rPh sb="0" eb="2">
      <t>コウフ</t>
    </rPh>
    <rPh sb="2" eb="4">
      <t>シンセイ</t>
    </rPh>
    <rPh sb="4" eb="5">
      <t>ガク</t>
    </rPh>
    <rPh sb="6" eb="8">
      <t>ゴウケイ</t>
    </rPh>
    <rPh sb="12" eb="13">
      <t>シ</t>
    </rPh>
    <rPh sb="13" eb="15">
      <t>ホジョ</t>
    </rPh>
    <rPh sb="15" eb="16">
      <t>ブン</t>
    </rPh>
    <rPh sb="17" eb="19">
      <t>カサン</t>
    </rPh>
    <rPh sb="19" eb="20">
      <t>リツ</t>
    </rPh>
    <rPh sb="21" eb="22">
      <t>ジョウ</t>
    </rPh>
    <rPh sb="24" eb="26">
      <t>キンガク</t>
    </rPh>
    <rPh sb="27" eb="29">
      <t>カサン</t>
    </rPh>
    <phoneticPr fontId="3"/>
  </si>
  <si>
    <t>(A)補助対象経費</t>
    <rPh sb="3" eb="5">
      <t>ホジョ</t>
    </rPh>
    <rPh sb="5" eb="7">
      <t>タイショウ</t>
    </rPh>
    <rPh sb="7" eb="9">
      <t>ケイヒ</t>
    </rPh>
    <phoneticPr fontId="3"/>
  </si>
  <si>
    <t>※2太陽電池の最大出力の合計値(B)と、パワーコンディショナーの定格出力の合計値(C)の低い方(小数点以下切り捨て)</t>
    <rPh sb="2" eb="4">
      <t>タイヨウ</t>
    </rPh>
    <rPh sb="4" eb="6">
      <t>デンチ</t>
    </rPh>
    <rPh sb="7" eb="9">
      <t>サイダイ</t>
    </rPh>
    <rPh sb="9" eb="11">
      <t>シュツリョク</t>
    </rPh>
    <rPh sb="12" eb="15">
      <t>ゴウケイチ</t>
    </rPh>
    <rPh sb="32" eb="34">
      <t>テイカク</t>
    </rPh>
    <rPh sb="34" eb="36">
      <t>シュツリョク</t>
    </rPh>
    <rPh sb="37" eb="40">
      <t>ゴウケイチ</t>
    </rPh>
    <rPh sb="44" eb="45">
      <t>ヒク</t>
    </rPh>
    <rPh sb="46" eb="47">
      <t>ホウ</t>
    </rPh>
    <rPh sb="48" eb="51">
      <t>ショウスウテン</t>
    </rPh>
    <rPh sb="51" eb="53">
      <t>イカ</t>
    </rPh>
    <rPh sb="53" eb="54">
      <t>キ</t>
    </rPh>
    <rPh sb="55" eb="56">
      <t>ス</t>
    </rPh>
    <phoneticPr fontId="3"/>
  </si>
  <si>
    <t>1kWhあたりの補助対象経費=(E)÷(D)　</t>
    <phoneticPr fontId="3"/>
  </si>
  <si>
    <t>3.加算措置</t>
    <rPh sb="2" eb="4">
      <t>カサン</t>
    </rPh>
    <rPh sb="4" eb="6">
      <t>ソチ</t>
    </rPh>
    <phoneticPr fontId="3"/>
  </si>
  <si>
    <t>4.交付申請額の計算</t>
    <phoneticPr fontId="3"/>
  </si>
  <si>
    <t>の箇所について入力・選択してください。「4.交付申請額の計算」</t>
    <rPh sb="1" eb="3">
      <t>カショ</t>
    </rPh>
    <rPh sb="7" eb="9">
      <t>ニュウリョク</t>
    </rPh>
    <rPh sb="10" eb="12">
      <t>センタク</t>
    </rPh>
    <phoneticPr fontId="3"/>
  </si>
  <si>
    <t>…（D）</t>
    <phoneticPr fontId="3"/>
  </si>
  <si>
    <t>円(税抜)…(E)</t>
    <rPh sb="2" eb="4">
      <t>ゼイヌキ</t>
    </rPh>
    <phoneticPr fontId="3"/>
  </si>
  <si>
    <t>円/kWh…（F）</t>
    <phoneticPr fontId="3"/>
  </si>
  <si>
    <t>※自家消費量を含めた発電量の50％以上を埼玉県内で消費することも補助の要件としています。</t>
    <rPh sb="1" eb="3">
      <t>ジカ</t>
    </rPh>
    <rPh sb="3" eb="5">
      <t>ショウヒ</t>
    </rPh>
    <rPh sb="5" eb="6">
      <t>リョウ</t>
    </rPh>
    <rPh sb="7" eb="8">
      <t>フク</t>
    </rPh>
    <rPh sb="10" eb="12">
      <t>ハツデン</t>
    </rPh>
    <rPh sb="12" eb="13">
      <t>リョウ</t>
    </rPh>
    <rPh sb="17" eb="19">
      <t>イジョウ</t>
    </rPh>
    <rPh sb="20" eb="23">
      <t>サイタマケン</t>
    </rPh>
    <rPh sb="23" eb="24">
      <t>ナイ</t>
    </rPh>
    <rPh sb="25" eb="27">
      <t>ショウヒ</t>
    </rPh>
    <rPh sb="32" eb="34">
      <t>ホジョ</t>
    </rPh>
    <rPh sb="35" eb="37">
      <t>ヨウケン</t>
    </rPh>
    <phoneticPr fontId="3"/>
  </si>
  <si>
    <t>　</t>
    <phoneticPr fontId="3"/>
  </si>
  <si>
    <t>　3.加算措置の適用がある場合、ウ）太陽光発電設備　エ）蓄電池の合計(③)に</t>
    <rPh sb="3" eb="5">
      <t>カサン</t>
    </rPh>
    <rPh sb="5" eb="7">
      <t>ソチ</t>
    </rPh>
    <rPh sb="8" eb="10">
      <t>テキヨウ</t>
    </rPh>
    <rPh sb="13" eb="15">
      <t>バアイ</t>
    </rPh>
    <phoneticPr fontId="3"/>
  </si>
  <si>
    <r>
      <t>加算率（20%）を乗じます。</t>
    </r>
    <r>
      <rPr>
        <sz val="9"/>
        <color theme="1"/>
        <rFont val="游ゴシック"/>
        <family val="3"/>
        <charset val="128"/>
        <scheme val="minor"/>
      </rPr>
      <t>(計算過程の金額において千円未満は切り捨て)</t>
    </r>
    <phoneticPr fontId="3"/>
  </si>
  <si>
    <t>％</t>
    <phoneticPr fontId="3"/>
  </si>
  <si>
    <t>2.自家消費・域内消費要件</t>
    <rPh sb="2" eb="4">
      <t>ジカ</t>
    </rPh>
    <rPh sb="4" eb="6">
      <t>ショウヒ</t>
    </rPh>
    <rPh sb="7" eb="9">
      <t>イキナイ</t>
    </rPh>
    <rPh sb="9" eb="11">
      <t>ショウヒ</t>
    </rPh>
    <rPh sb="11" eb="13">
      <t>ヨウケン</t>
    </rPh>
    <phoneticPr fontId="3"/>
  </si>
  <si>
    <t>　□　発電量の５０％以上を埼玉県内で消費（自家消費分含む）する</t>
    <rPh sb="3" eb="5">
      <t>ハツデン</t>
    </rPh>
    <rPh sb="5" eb="6">
      <t>リョウ</t>
    </rPh>
    <rPh sb="10" eb="12">
      <t>イジョウ</t>
    </rPh>
    <rPh sb="13" eb="16">
      <t>サイタマケン</t>
    </rPh>
    <rPh sb="16" eb="17">
      <t>ナイ</t>
    </rPh>
    <rPh sb="18" eb="20">
      <t>ショウヒ</t>
    </rPh>
    <rPh sb="21" eb="23">
      <t>ジカ</t>
    </rPh>
    <rPh sb="23" eb="25">
      <t>ショウヒ</t>
    </rPh>
    <rPh sb="25" eb="26">
      <t>ブン</t>
    </rPh>
    <rPh sb="26" eb="27">
      <t>フク</t>
    </rPh>
    <phoneticPr fontId="3"/>
  </si>
  <si>
    <t>破線枠</t>
    <rPh sb="0" eb="2">
      <t>ハセン</t>
    </rPh>
    <rPh sb="2" eb="3">
      <t>ワク</t>
    </rPh>
    <phoneticPr fontId="3"/>
  </si>
  <si>
    <t>・</t>
    <phoneticPr fontId="3"/>
  </si>
  <si>
    <r>
      <rPr>
        <sz val="12"/>
        <color theme="1"/>
        <rFont val="游ゴシック"/>
        <family val="3"/>
        <charset val="128"/>
      </rPr>
      <t>　□　</t>
    </r>
    <r>
      <rPr>
        <sz val="12"/>
        <color theme="1"/>
        <rFont val="游ゴシック"/>
        <family val="3"/>
        <charset val="128"/>
        <scheme val="minor"/>
      </rPr>
      <t>自家消費率（見込）</t>
    </r>
    <r>
      <rPr>
        <sz val="12"/>
        <color theme="1"/>
        <rFont val="游ゴシック"/>
        <family val="3"/>
        <charset val="128"/>
      </rPr>
      <t>３０％以上の</t>
    </r>
    <r>
      <rPr>
        <sz val="12"/>
        <color theme="1"/>
        <rFont val="游ゴシック"/>
        <family val="3"/>
        <charset val="128"/>
        <scheme val="minor"/>
      </rPr>
      <t>要件を満たしている</t>
    </r>
    <rPh sb="3" eb="5">
      <t>ジカ</t>
    </rPh>
    <rPh sb="5" eb="7">
      <t>ショウヒ</t>
    </rPh>
    <rPh sb="7" eb="8">
      <t>リツ</t>
    </rPh>
    <rPh sb="9" eb="11">
      <t>ミコ</t>
    </rPh>
    <rPh sb="15" eb="17">
      <t>イジョウ</t>
    </rPh>
    <rPh sb="18" eb="20">
      <t>ヨウケン</t>
    </rPh>
    <rPh sb="21" eb="22">
      <t>ミ</t>
    </rPh>
    <phoneticPr fontId="3"/>
  </si>
  <si>
    <r>
      <t>次の</t>
    </r>
    <r>
      <rPr>
        <b/>
        <sz val="12"/>
        <color theme="1"/>
        <rFont val="游ゴシック"/>
        <family val="3"/>
        <charset val="128"/>
        <scheme val="minor"/>
      </rPr>
      <t>2点いずれも満たす</t>
    </r>
    <r>
      <rPr>
        <sz val="12"/>
        <color theme="1"/>
        <rFont val="游ゴシック"/>
        <family val="3"/>
        <charset val="128"/>
        <scheme val="minor"/>
      </rPr>
      <t>必要があります。</t>
    </r>
    <rPh sb="0" eb="1">
      <t>ツギ</t>
    </rPh>
    <rPh sb="3" eb="4">
      <t>テン</t>
    </rPh>
    <rPh sb="8" eb="9">
      <t>ミ</t>
    </rPh>
    <rPh sb="11" eb="13">
      <t>ヒツヨウ</t>
    </rPh>
    <phoneticPr fontId="3"/>
  </si>
  <si>
    <t>…③</t>
    <phoneticPr fontId="3"/>
  </si>
  <si>
    <t>加算金額（①※上限200万円×③）</t>
    <rPh sb="0" eb="2">
      <t>カサン</t>
    </rPh>
    <rPh sb="2" eb="3">
      <t>キン</t>
    </rPh>
    <rPh sb="3" eb="4">
      <t>ガク</t>
    </rPh>
    <rPh sb="7" eb="9">
      <t>ジョウゲン</t>
    </rPh>
    <rPh sb="12" eb="14">
      <t>マンエン</t>
    </rPh>
    <phoneticPr fontId="3"/>
  </si>
  <si>
    <t>交付申請額（ア,イ,ウ,エの合計）</t>
    <rPh sb="0" eb="2">
      <t>コウフ</t>
    </rPh>
    <rPh sb="2" eb="4">
      <t>シンセイ</t>
    </rPh>
    <rPh sb="4" eb="5">
      <t>ガク</t>
    </rPh>
    <rPh sb="14" eb="16">
      <t>ゴウケイ</t>
    </rPh>
    <phoneticPr fontId="3"/>
  </si>
  <si>
    <t>円…⑤</t>
    <rPh sb="0" eb="1">
      <t>エン</t>
    </rPh>
    <phoneticPr fontId="3"/>
  </si>
  <si>
    <t>で算出された交付申請総額(⑤)を交付申請書に転記してください。</t>
    <rPh sb="6" eb="8">
      <t>コウフ</t>
    </rPh>
    <rPh sb="8" eb="10">
      <t>シンセイ</t>
    </rPh>
    <rPh sb="10" eb="12">
      <t>ソウガク</t>
    </rPh>
    <rPh sb="16" eb="18">
      <t>コウフ</t>
    </rPh>
    <rPh sb="18" eb="21">
      <t>シンセイショ</t>
    </rPh>
    <rPh sb="22" eb="24">
      <t>テンキ</t>
    </rPh>
    <phoneticPr fontId="3"/>
  </si>
  <si>
    <t>kWh/年…(Ｇ)</t>
    <rPh sb="4" eb="5">
      <t>ネン</t>
    </rPh>
    <phoneticPr fontId="3"/>
  </si>
  <si>
    <t>kWh/年…(Ｈ)</t>
    <rPh sb="4" eb="5">
      <t>ネン</t>
    </rPh>
    <phoneticPr fontId="3"/>
  </si>
  <si>
    <t>自家消費量(Ｈ) ÷ 発電量(Ｇ) × １００ ＝</t>
    <rPh sb="0" eb="2">
      <t>ジカ</t>
    </rPh>
    <rPh sb="2" eb="4">
      <t>ショウヒ</t>
    </rPh>
    <rPh sb="4" eb="5">
      <t>リョウ</t>
    </rPh>
    <rPh sb="11" eb="13">
      <t>ハツデン</t>
    </rPh>
    <rPh sb="13" eb="14">
      <t>リョウ</t>
    </rPh>
    <phoneticPr fontId="3"/>
  </si>
  <si>
    <t>％…③</t>
    <phoneticPr fontId="3"/>
  </si>
  <si>
    <t>交付申請総額（②+④）</t>
    <rPh sb="0" eb="2">
      <t>コウフ</t>
    </rPh>
    <rPh sb="2" eb="4">
      <t>シンセイ</t>
    </rPh>
    <rPh sb="4" eb="6">
      <t>ソウガク</t>
    </rPh>
    <phoneticPr fontId="3"/>
  </si>
  <si>
    <t>▼売電の有無を選択</t>
  </si>
  <si>
    <t xml:space="preserve"> </t>
    <phoneticPr fontId="3"/>
  </si>
  <si>
    <t>の該当するものにチェックをつけてください。</t>
    <rPh sb="1" eb="3">
      <t>ガイトウ</t>
    </rPh>
    <phoneticPr fontId="3"/>
  </si>
  <si>
    <r>
      <t>※2</t>
    </r>
    <r>
      <rPr>
        <sz val="9"/>
        <color theme="1"/>
        <rFont val="游ゴシック"/>
        <family val="3"/>
        <charset val="128"/>
        <scheme val="minor"/>
      </rPr>
      <t>蓄電容量が</t>
    </r>
    <r>
      <rPr>
        <b/>
        <u/>
        <sz val="9"/>
        <color theme="1"/>
        <rFont val="游ゴシック"/>
        <family val="3"/>
        <charset val="128"/>
        <scheme val="minor"/>
      </rPr>
      <t>17.76kWh未満の場合は125,000円/kWh</t>
    </r>
    <r>
      <rPr>
        <sz val="9"/>
        <color theme="1"/>
        <rFont val="游ゴシック"/>
        <family val="3"/>
        <charset val="128"/>
        <scheme val="minor"/>
      </rPr>
      <t>、</t>
    </r>
    <r>
      <rPr>
        <u/>
        <sz val="9"/>
        <color theme="1"/>
        <rFont val="游ゴシック"/>
        <family val="3"/>
        <charset val="128"/>
        <scheme val="minor"/>
      </rPr>
      <t>1</t>
    </r>
    <r>
      <rPr>
        <b/>
        <u/>
        <sz val="9"/>
        <color theme="1"/>
        <rFont val="游ゴシック"/>
        <family val="3"/>
        <charset val="128"/>
        <scheme val="minor"/>
      </rPr>
      <t>7.76kWh以上の場合は11,900円/kWh</t>
    </r>
    <r>
      <rPr>
        <sz val="9"/>
        <color theme="1"/>
        <rFont val="游ゴシック"/>
        <family val="3"/>
        <charset val="128"/>
        <scheme val="minor"/>
      </rPr>
      <t>が目標水準です。</t>
    </r>
    <rPh sb="2" eb="4">
      <t>チクデン</t>
    </rPh>
    <rPh sb="4" eb="6">
      <t>ヨウリョウ</t>
    </rPh>
    <rPh sb="15" eb="17">
      <t>ミマン</t>
    </rPh>
    <rPh sb="18" eb="20">
      <t>バアイ</t>
    </rPh>
    <rPh sb="28" eb="29">
      <t>エン</t>
    </rPh>
    <rPh sb="42" eb="44">
      <t>イジョウ</t>
    </rPh>
    <rPh sb="45" eb="47">
      <t>バアイ</t>
    </rPh>
    <rPh sb="54" eb="55">
      <t>エン</t>
    </rPh>
    <rPh sb="60" eb="62">
      <t>モクヒョウ</t>
    </rPh>
    <rPh sb="62" eb="64">
      <t>スイジュン</t>
    </rPh>
    <phoneticPr fontId="3"/>
  </si>
  <si>
    <r>
      <t>・1kWhあたりの補助対象経費</t>
    </r>
    <r>
      <rPr>
        <sz val="9"/>
        <color theme="1"/>
        <rFont val="游ゴシック"/>
        <family val="3"/>
        <charset val="128"/>
        <scheme val="minor"/>
      </rPr>
      <t>※2</t>
    </r>
    <r>
      <rPr>
        <sz val="12"/>
        <color theme="1"/>
        <rFont val="游ゴシック"/>
        <family val="3"/>
        <charset val="128"/>
        <scheme val="minor"/>
      </rPr>
      <t>：(E)÷（D）　＝</t>
    </r>
    <rPh sb="13" eb="15">
      <t>ケイヒ</t>
    </rPh>
    <phoneticPr fontId="3"/>
  </si>
  <si>
    <t>それぞれ上限の範囲内で合算してください。</t>
    <rPh sb="4" eb="6">
      <t>ジョウゲン</t>
    </rPh>
    <rPh sb="7" eb="9">
      <t>ハンイ</t>
    </rPh>
    <rPh sb="9" eb="10">
      <t>ナイ</t>
    </rPh>
    <rPh sb="11" eb="13">
      <t>ガッサン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</si>
</sst>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游ゴシック"/>
      <family val="2"/>
      <charset val="128"/>
      <scheme val="minor"/>
    </font>
    <font>
      <sz val="11"/>
      <color theme="1"/>
      <name val="游ゴシック"/>
      <family val="2"/>
      <charset val="128"/>
      <scheme val="minor"/>
    </font>
    <font>
      <sz val="16"/>
      <color theme="1"/>
      <name val="游ゴシック"/>
      <family val="3"/>
      <charset val="128"/>
      <scheme val="minor"/>
    </font>
    <font>
      <sz val="6"/>
      <name val="游ゴシック"/>
      <family val="2"/>
      <charset val="128"/>
      <scheme val="minor"/>
    </font>
    <font>
      <sz val="12"/>
      <color theme="1"/>
      <name val="游ゴシック"/>
      <family val="3"/>
      <charset val="128"/>
      <scheme val="minor"/>
    </font>
    <font>
      <sz val="9"/>
      <color theme="1"/>
      <name val="游ゴシック"/>
      <family val="3"/>
      <charset val="128"/>
      <scheme val="minor"/>
    </font>
    <font>
      <b/>
      <sz val="12"/>
      <color theme="1"/>
      <name val="游ゴシック"/>
      <family val="3"/>
      <charset val="128"/>
      <scheme val="minor"/>
    </font>
    <font>
      <b/>
      <sz val="9"/>
      <color theme="1"/>
      <name val="游ゴシック"/>
      <family val="3"/>
      <charset val="128"/>
      <scheme val="minor"/>
    </font>
    <font>
      <sz val="8"/>
      <color theme="1"/>
      <name val="游ゴシック"/>
      <family val="3"/>
      <charset val="128"/>
      <scheme val="minor"/>
    </font>
    <font>
      <sz val="11"/>
      <color theme="1"/>
      <name val="游ゴシック"/>
      <family val="3"/>
      <charset val="128"/>
      <scheme val="minor"/>
    </font>
    <font>
      <b/>
      <u/>
      <sz val="9"/>
      <color theme="1"/>
      <name val="游ゴシック"/>
      <family val="3"/>
      <charset val="128"/>
      <scheme val="minor"/>
    </font>
    <font>
      <b/>
      <sz val="11"/>
      <color theme="1"/>
      <name val="游ゴシック"/>
      <family val="3"/>
      <charset val="128"/>
      <scheme val="minor"/>
    </font>
    <font>
      <sz val="10"/>
      <color theme="1"/>
      <name val="游ゴシック"/>
      <family val="3"/>
      <charset val="128"/>
      <scheme val="minor"/>
    </font>
    <font>
      <b/>
      <sz val="10"/>
      <color rgb="FFFF0000"/>
      <name val="游ゴシック"/>
      <family val="3"/>
      <charset val="128"/>
      <scheme val="minor"/>
    </font>
    <font>
      <sz val="6"/>
      <color theme="1"/>
      <name val="游ゴシック"/>
      <family val="3"/>
      <charset val="128"/>
      <scheme val="minor"/>
    </font>
    <font>
      <sz val="12"/>
      <color theme="1"/>
      <name val="Segoe UI Symbol"/>
      <family val="3"/>
    </font>
    <font>
      <b/>
      <sz val="9"/>
      <color rgb="FFFF0000"/>
      <name val="游ゴシック"/>
      <family val="3"/>
      <charset val="128"/>
      <scheme val="minor"/>
    </font>
    <font>
      <sz val="12"/>
      <color theme="1"/>
      <name val="游ゴシック"/>
      <family val="3"/>
      <charset val="128"/>
    </font>
    <font>
      <sz val="9"/>
      <name val="游ゴシック"/>
      <family val="3"/>
      <charset val="128"/>
      <scheme val="minor"/>
    </font>
    <font>
      <sz val="12"/>
      <name val="Segoe UI Symbol"/>
      <family val="3"/>
    </font>
    <font>
      <u/>
      <sz val="9"/>
      <color theme="1"/>
      <name val="游ゴシック"/>
      <family val="3"/>
      <charset val="128"/>
      <scheme val="minor"/>
    </font>
    <font>
      <b/>
      <u/>
      <sz val="12"/>
      <color theme="1"/>
      <name val="游ゴシック"/>
      <family val="3"/>
      <charset val="128"/>
      <scheme val="minor"/>
    </font>
    <font>
      <b/>
      <sz val="12"/>
      <color rgb="FFFF0000"/>
      <name val="游ゴシック"/>
      <family val="3"/>
      <charset val="128"/>
      <scheme val="minor"/>
    </font>
    <font>
      <b/>
      <u/>
      <sz val="10"/>
      <color theme="1"/>
      <name val="游ゴシック"/>
      <family val="3"/>
      <charset val="128"/>
      <scheme val="minor"/>
    </font>
  </fonts>
  <fills count="5">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FFFF00"/>
        <bgColor indexed="64"/>
      </patternFill>
    </fill>
  </fills>
  <borders count="47">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style="thin">
        <color indexed="64"/>
      </top>
      <bottom style="thin">
        <color indexed="64"/>
      </bottom>
      <diagonal/>
    </border>
    <border>
      <left/>
      <right/>
      <top/>
      <bottom style="thin">
        <color indexed="64"/>
      </bottom>
      <diagonal/>
    </border>
    <border>
      <left/>
      <right/>
      <top/>
      <bottom style="double">
        <color indexed="64"/>
      </bottom>
      <diagonal/>
    </border>
    <border>
      <left/>
      <right/>
      <top style="thin">
        <color indexed="64"/>
      </top>
      <bottom/>
      <diagonal/>
    </border>
    <border>
      <left/>
      <right style="medium">
        <color indexed="64"/>
      </right>
      <top style="thin">
        <color indexed="64"/>
      </top>
      <bottom style="thin">
        <color indexed="64"/>
      </bottom>
      <diagonal/>
    </border>
    <border>
      <left style="mediumDashed">
        <color indexed="64"/>
      </left>
      <right/>
      <top style="mediumDashed">
        <color indexed="64"/>
      </top>
      <bottom style="mediumDashed">
        <color indexed="64"/>
      </bottom>
      <diagonal/>
    </border>
    <border>
      <left/>
      <right/>
      <top style="mediumDashed">
        <color indexed="64"/>
      </top>
      <bottom style="mediumDashed">
        <color indexed="64"/>
      </bottom>
      <diagonal/>
    </border>
    <border>
      <left/>
      <right style="mediumDashed">
        <color indexed="64"/>
      </right>
      <top style="mediumDashed">
        <color indexed="64"/>
      </top>
      <bottom style="mediumDashed">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medium">
        <color indexed="64"/>
      </bottom>
      <diagonal/>
    </border>
    <border>
      <left/>
      <right/>
      <top style="medium">
        <color indexed="64"/>
      </top>
      <bottom style="medium">
        <color indexed="64"/>
      </bottom>
      <diagonal/>
    </border>
    <border>
      <left style="medium">
        <color indexed="64"/>
      </left>
      <right/>
      <top style="mediumDashed">
        <color indexed="64"/>
      </top>
      <bottom style="mediumDashed">
        <color indexed="64"/>
      </bottom>
      <diagonal/>
    </border>
    <border>
      <left style="mediumDashed">
        <color auto="1"/>
      </left>
      <right/>
      <top style="mediumDashed">
        <color auto="1"/>
      </top>
      <bottom/>
      <diagonal/>
    </border>
    <border>
      <left/>
      <right/>
      <top style="mediumDashed">
        <color auto="1"/>
      </top>
      <bottom/>
      <diagonal/>
    </border>
    <border>
      <left/>
      <right style="mediumDashed">
        <color auto="1"/>
      </right>
      <top style="mediumDashed">
        <color auto="1"/>
      </top>
      <bottom/>
      <diagonal/>
    </border>
    <border>
      <left style="mediumDashed">
        <color auto="1"/>
      </left>
      <right/>
      <top/>
      <bottom style="mediumDashed">
        <color auto="1"/>
      </bottom>
      <diagonal/>
    </border>
    <border>
      <left/>
      <right/>
      <top/>
      <bottom style="mediumDashed">
        <color auto="1"/>
      </bottom>
      <diagonal/>
    </border>
    <border>
      <left/>
      <right style="mediumDashed">
        <color auto="1"/>
      </right>
      <top/>
      <bottom style="mediumDashed">
        <color auto="1"/>
      </bottom>
      <diagonal/>
    </border>
    <border>
      <left style="medium">
        <color indexed="64"/>
      </left>
      <right style="medium">
        <color indexed="64"/>
      </right>
      <top/>
      <bottom style="medium">
        <color indexed="64"/>
      </bottom>
      <diagonal/>
    </border>
    <border>
      <left style="mediumDashed">
        <color indexed="64"/>
      </left>
      <right style="mediumDashed">
        <color indexed="64"/>
      </right>
      <top style="mediumDashed">
        <color indexed="64"/>
      </top>
      <bottom style="mediumDashed">
        <color indexed="64"/>
      </bottom>
      <diagonal/>
    </border>
    <border>
      <left style="mediumDashed">
        <color indexed="64"/>
      </left>
      <right/>
      <top/>
      <bottom/>
      <diagonal/>
    </border>
    <border>
      <left/>
      <right style="mediumDashed">
        <color indexed="64"/>
      </right>
      <top/>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165">
    <xf numFmtId="0" fontId="0" fillId="0" borderId="0" xfId="0">
      <alignment vertical="center"/>
    </xf>
    <xf numFmtId="0" fontId="4" fillId="0" borderId="0" xfId="0" applyFont="1">
      <alignment vertical="center"/>
    </xf>
    <xf numFmtId="0" fontId="5" fillId="0" borderId="0" xfId="0" applyFont="1">
      <alignment vertical="center"/>
    </xf>
    <xf numFmtId="0" fontId="6" fillId="0" borderId="9" xfId="0" applyFont="1" applyBorder="1">
      <alignment vertical="center"/>
    </xf>
    <xf numFmtId="0" fontId="6" fillId="0" borderId="11" xfId="0" applyFont="1" applyBorder="1">
      <alignment vertical="center"/>
    </xf>
    <xf numFmtId="0" fontId="6" fillId="0" borderId="12" xfId="0" applyFont="1" applyBorder="1">
      <alignment vertical="center"/>
    </xf>
    <xf numFmtId="0" fontId="4" fillId="2" borderId="13" xfId="0" applyFont="1" applyFill="1" applyBorder="1" applyProtection="1">
      <alignment vertical="center"/>
      <protection locked="0"/>
    </xf>
    <xf numFmtId="0" fontId="4" fillId="2" borderId="14" xfId="0" applyFont="1" applyFill="1" applyBorder="1" applyProtection="1">
      <alignment vertical="center"/>
      <protection locked="0"/>
    </xf>
    <xf numFmtId="0" fontId="4" fillId="2" borderId="15" xfId="0" applyFont="1" applyFill="1" applyBorder="1" applyProtection="1">
      <alignment vertical="center"/>
      <protection locked="0"/>
    </xf>
    <xf numFmtId="38" fontId="4" fillId="3" borderId="16" xfId="1" applyFont="1" applyFill="1" applyBorder="1">
      <alignment vertical="center"/>
    </xf>
    <xf numFmtId="40" fontId="4" fillId="3" borderId="16" xfId="1" applyNumberFormat="1" applyFont="1" applyFill="1" applyBorder="1">
      <alignment vertical="center"/>
    </xf>
    <xf numFmtId="0" fontId="4" fillId="2" borderId="17" xfId="0" applyFont="1" applyFill="1" applyBorder="1" applyProtection="1">
      <alignment vertical="center"/>
      <protection locked="0"/>
    </xf>
    <xf numFmtId="0" fontId="4" fillId="2" borderId="18" xfId="0" applyFont="1" applyFill="1" applyBorder="1" applyProtection="1">
      <alignment vertical="center"/>
      <protection locked="0"/>
    </xf>
    <xf numFmtId="0" fontId="4" fillId="2" borderId="19" xfId="0" applyFont="1" applyFill="1" applyBorder="1" applyProtection="1">
      <alignment vertical="center"/>
      <protection locked="0"/>
    </xf>
    <xf numFmtId="0" fontId="4" fillId="3" borderId="4" xfId="0" applyFont="1" applyFill="1" applyBorder="1">
      <alignment vertical="center"/>
    </xf>
    <xf numFmtId="2" fontId="4" fillId="2" borderId="15" xfId="0" applyNumberFormat="1" applyFont="1" applyFill="1" applyBorder="1" applyProtection="1">
      <alignment vertical="center"/>
      <protection locked="0"/>
    </xf>
    <xf numFmtId="2" fontId="4" fillId="2" borderId="19" xfId="0" applyNumberFormat="1" applyFont="1" applyFill="1" applyBorder="1" applyProtection="1">
      <alignment vertical="center"/>
      <protection locked="0"/>
    </xf>
    <xf numFmtId="0" fontId="4" fillId="0" borderId="5" xfId="0" applyFont="1" applyBorder="1" applyAlignment="1">
      <alignment horizontal="right" vertical="center"/>
    </xf>
    <xf numFmtId="2" fontId="4" fillId="3" borderId="12" xfId="0" applyNumberFormat="1" applyFont="1" applyFill="1" applyBorder="1" applyAlignment="1">
      <alignment vertical="center"/>
    </xf>
    <xf numFmtId="0" fontId="4" fillId="0" borderId="0" xfId="0" applyFont="1" applyBorder="1">
      <alignment vertical="center"/>
    </xf>
    <xf numFmtId="38" fontId="4" fillId="2" borderId="3" xfId="1" applyFont="1" applyFill="1" applyBorder="1" applyProtection="1">
      <alignment vertical="center"/>
      <protection locked="0"/>
    </xf>
    <xf numFmtId="0" fontId="8" fillId="0" borderId="0" xfId="0" applyFont="1" applyAlignment="1">
      <alignment vertical="top"/>
    </xf>
    <xf numFmtId="0" fontId="4" fillId="3" borderId="0" xfId="0" applyFont="1" applyFill="1" applyBorder="1">
      <alignment vertical="center"/>
    </xf>
    <xf numFmtId="3" fontId="4" fillId="3" borderId="25" xfId="0" applyNumberFormat="1" applyFont="1" applyFill="1" applyBorder="1">
      <alignment vertical="center"/>
    </xf>
    <xf numFmtId="38" fontId="4" fillId="3" borderId="25" xfId="1" applyFont="1" applyFill="1" applyBorder="1">
      <alignment vertical="center"/>
    </xf>
    <xf numFmtId="0" fontId="4" fillId="3" borderId="0" xfId="0" applyFont="1" applyFill="1">
      <alignment vertical="center"/>
    </xf>
    <xf numFmtId="0" fontId="6" fillId="3" borderId="0" xfId="0" applyFont="1" applyFill="1" applyBorder="1">
      <alignment vertical="center"/>
    </xf>
    <xf numFmtId="0" fontId="4" fillId="3" borderId="0" xfId="0" applyFont="1" applyFill="1" applyBorder="1" applyAlignment="1">
      <alignment horizontal="right" vertical="center"/>
    </xf>
    <xf numFmtId="0" fontId="8" fillId="3" borderId="0" xfId="0" applyFont="1" applyFill="1" applyAlignment="1">
      <alignment vertical="top"/>
    </xf>
    <xf numFmtId="0" fontId="4" fillId="3" borderId="26" xfId="0" applyFont="1" applyFill="1" applyBorder="1" applyAlignment="1">
      <alignment horizontal="right" vertical="center"/>
    </xf>
    <xf numFmtId="38" fontId="4" fillId="3" borderId="26" xfId="0" applyNumberFormat="1" applyFont="1" applyFill="1" applyBorder="1">
      <alignment vertical="center"/>
    </xf>
    <xf numFmtId="3" fontId="4" fillId="3" borderId="24" xfId="0" applyNumberFormat="1" applyFont="1" applyFill="1" applyBorder="1">
      <alignment vertical="center"/>
    </xf>
    <xf numFmtId="0" fontId="4" fillId="3" borderId="16" xfId="0" applyFont="1" applyFill="1" applyBorder="1">
      <alignment vertical="center"/>
    </xf>
    <xf numFmtId="0" fontId="6" fillId="3" borderId="0" xfId="0" applyFont="1" applyFill="1" applyBorder="1" applyAlignment="1">
      <alignment horizontal="center" vertical="center"/>
    </xf>
    <xf numFmtId="38" fontId="6" fillId="3" borderId="0" xfId="0" applyNumberFormat="1" applyFont="1" applyFill="1" applyBorder="1">
      <alignment vertical="center"/>
    </xf>
    <xf numFmtId="0" fontId="4" fillId="2" borderId="3" xfId="0" applyFont="1" applyFill="1" applyBorder="1" applyAlignment="1" applyProtection="1">
      <alignment horizontal="center" vertical="center"/>
      <protection locked="0"/>
    </xf>
    <xf numFmtId="0" fontId="4" fillId="0" borderId="0" xfId="0" applyFont="1" applyAlignment="1">
      <alignment horizontal="right" vertical="center"/>
    </xf>
    <xf numFmtId="38" fontId="4" fillId="0" borderId="0" xfId="1" applyFont="1">
      <alignment vertical="center"/>
    </xf>
    <xf numFmtId="0" fontId="4" fillId="3" borderId="26" xfId="0" applyFont="1" applyFill="1" applyBorder="1">
      <alignment vertical="center"/>
    </xf>
    <xf numFmtId="9" fontId="4" fillId="3" borderId="26" xfId="2" applyFont="1" applyFill="1" applyBorder="1" applyAlignment="1">
      <alignment horizontal="right" vertical="center"/>
    </xf>
    <xf numFmtId="2" fontId="4" fillId="0" borderId="0" xfId="0" applyNumberFormat="1" applyFont="1">
      <alignment vertical="center"/>
    </xf>
    <xf numFmtId="38" fontId="4" fillId="0" borderId="0" xfId="0" applyNumberFormat="1" applyFont="1">
      <alignment vertical="center"/>
    </xf>
    <xf numFmtId="0" fontId="4" fillId="0" borderId="5" xfId="0" applyFont="1" applyBorder="1" applyAlignment="1">
      <alignment horizontal="right" vertical="center"/>
    </xf>
    <xf numFmtId="2" fontId="4" fillId="3" borderId="25" xfId="0" applyNumberFormat="1" applyFont="1" applyFill="1" applyBorder="1">
      <alignment vertical="center"/>
    </xf>
    <xf numFmtId="0" fontId="11" fillId="0" borderId="10" xfId="0" applyFont="1" applyBorder="1" applyAlignment="1">
      <alignment vertical="center" wrapText="1"/>
    </xf>
    <xf numFmtId="0" fontId="12" fillId="0" borderId="0" xfId="0" applyFont="1">
      <alignment vertical="center"/>
    </xf>
    <xf numFmtId="0" fontId="5" fillId="0" borderId="0" xfId="0" applyFont="1" applyAlignment="1">
      <alignment vertical="top"/>
    </xf>
    <xf numFmtId="0" fontId="9" fillId="0" borderId="0" xfId="0" applyFont="1" applyAlignment="1">
      <alignment vertical="top"/>
    </xf>
    <xf numFmtId="0" fontId="4" fillId="0" borderId="0" xfId="0" applyFont="1" applyBorder="1" applyAlignment="1">
      <alignment horizontal="left" vertical="center"/>
    </xf>
    <xf numFmtId="0" fontId="11" fillId="0" borderId="0" xfId="0" applyFont="1" applyBorder="1" applyAlignment="1">
      <alignment horizontal="left" vertical="center"/>
    </xf>
    <xf numFmtId="0" fontId="4" fillId="0" borderId="0" xfId="0" applyFont="1" applyFill="1" applyBorder="1" applyAlignment="1">
      <alignment horizontal="left" vertical="center"/>
    </xf>
    <xf numFmtId="0" fontId="4" fillId="0" borderId="25" xfId="0" applyFont="1" applyBorder="1">
      <alignment vertical="center"/>
    </xf>
    <xf numFmtId="0" fontId="6" fillId="0" borderId="18" xfId="0" applyFont="1" applyBorder="1">
      <alignment vertical="center"/>
    </xf>
    <xf numFmtId="38" fontId="4" fillId="3" borderId="25" xfId="1" applyFont="1" applyFill="1" applyBorder="1" applyAlignment="1">
      <alignment vertical="center" shrinkToFit="1"/>
    </xf>
    <xf numFmtId="0" fontId="4" fillId="0" borderId="21" xfId="0" applyFont="1" applyBorder="1" applyAlignment="1">
      <alignment vertical="center" wrapText="1"/>
    </xf>
    <xf numFmtId="0" fontId="4" fillId="0" borderId="0" xfId="0" applyFont="1" applyBorder="1" applyAlignment="1">
      <alignment vertical="center" wrapText="1"/>
    </xf>
    <xf numFmtId="0" fontId="4" fillId="0" borderId="23" xfId="0" applyFont="1" applyBorder="1">
      <alignment vertical="center"/>
    </xf>
    <xf numFmtId="38" fontId="4" fillId="3" borderId="0" xfId="1" applyFont="1" applyFill="1" applyBorder="1" applyAlignment="1">
      <alignment horizontal="right" vertical="center"/>
    </xf>
    <xf numFmtId="0" fontId="5" fillId="0" borderId="0" xfId="0" applyFont="1" applyBorder="1" applyAlignment="1">
      <alignment horizontal="right"/>
    </xf>
    <xf numFmtId="38" fontId="4" fillId="0" borderId="6" xfId="1" applyFont="1" applyBorder="1">
      <alignment vertical="center"/>
    </xf>
    <xf numFmtId="0" fontId="4" fillId="0" borderId="16" xfId="0" applyFont="1" applyBorder="1">
      <alignment vertical="center"/>
    </xf>
    <xf numFmtId="0" fontId="9" fillId="0" borderId="0" xfId="0" applyFont="1" applyAlignment="1">
      <alignment vertical="top" wrapText="1"/>
    </xf>
    <xf numFmtId="38" fontId="4" fillId="3" borderId="0" xfId="0" applyNumberFormat="1" applyFont="1" applyFill="1" applyBorder="1">
      <alignment vertical="center"/>
    </xf>
    <xf numFmtId="0" fontId="11" fillId="0" borderId="18" xfId="0" applyFont="1" applyBorder="1" applyAlignment="1">
      <alignment vertical="center" wrapText="1"/>
    </xf>
    <xf numFmtId="0" fontId="5" fillId="0" borderId="0" xfId="0" applyFont="1" applyBorder="1" applyAlignment="1">
      <alignment horizontal="left"/>
    </xf>
    <xf numFmtId="0" fontId="12" fillId="3" borderId="16" xfId="0" applyFont="1" applyFill="1" applyBorder="1">
      <alignment vertical="center"/>
    </xf>
    <xf numFmtId="0" fontId="9" fillId="0" borderId="28" xfId="0" applyFont="1" applyBorder="1" applyAlignment="1">
      <alignment horizontal="right" vertical="center"/>
    </xf>
    <xf numFmtId="0" fontId="9" fillId="0" borderId="23" xfId="0" applyFont="1" applyBorder="1" applyAlignment="1">
      <alignment horizontal="left" vertical="center"/>
    </xf>
    <xf numFmtId="0" fontId="4" fillId="0" borderId="25" xfId="0" applyFont="1" applyBorder="1" applyAlignment="1">
      <alignment horizontal="center" vertical="center" wrapText="1"/>
    </xf>
    <xf numFmtId="0" fontId="6" fillId="0" borderId="10" xfId="0" applyFont="1" applyBorder="1" applyAlignment="1">
      <alignment vertical="center" wrapText="1"/>
    </xf>
    <xf numFmtId="0" fontId="4" fillId="0" borderId="23" xfId="0" applyFont="1" applyBorder="1" applyAlignment="1">
      <alignment horizontal="left" vertical="center"/>
    </xf>
    <xf numFmtId="0" fontId="6" fillId="0" borderId="25" xfId="0" applyFont="1" applyBorder="1" applyAlignment="1">
      <alignment horizontal="left" vertical="center"/>
    </xf>
    <xf numFmtId="0" fontId="4" fillId="0" borderId="24" xfId="0" applyFont="1" applyFill="1" applyBorder="1" applyAlignment="1">
      <alignment horizontal="right" vertical="center"/>
    </xf>
    <xf numFmtId="0" fontId="11" fillId="0" borderId="34" xfId="0" applyFont="1" applyBorder="1" applyAlignment="1">
      <alignment vertical="center" wrapText="1"/>
    </xf>
    <xf numFmtId="0" fontId="4" fillId="2" borderId="3" xfId="0" applyFont="1" applyFill="1" applyBorder="1">
      <alignment vertical="center"/>
    </xf>
    <xf numFmtId="9" fontId="4" fillId="2" borderId="3" xfId="2" applyFont="1" applyFill="1" applyBorder="1" applyAlignment="1">
      <alignment horizontal="right" vertical="center"/>
    </xf>
    <xf numFmtId="0" fontId="15" fillId="0" borderId="0" xfId="0" applyFont="1">
      <alignment vertical="center"/>
    </xf>
    <xf numFmtId="0" fontId="4" fillId="0" borderId="3" xfId="0" applyFont="1" applyFill="1" applyBorder="1" applyAlignment="1" applyProtection="1">
      <alignment horizontal="center" vertical="center"/>
      <protection locked="0"/>
    </xf>
    <xf numFmtId="38" fontId="4" fillId="3" borderId="0" xfId="1" applyFont="1" applyFill="1" applyBorder="1" applyAlignment="1">
      <alignment horizontal="left"/>
    </xf>
    <xf numFmtId="0" fontId="4" fillId="0" borderId="0" xfId="0" applyFont="1" applyAlignment="1">
      <alignment vertical="top" wrapText="1"/>
    </xf>
    <xf numFmtId="38" fontId="15" fillId="4" borderId="37" xfId="1" applyFont="1" applyFill="1" applyBorder="1" applyAlignment="1">
      <alignment horizontal="center" vertical="center"/>
    </xf>
    <xf numFmtId="38" fontId="18" fillId="4" borderId="38" xfId="1" applyFont="1" applyFill="1" applyBorder="1" applyAlignment="1">
      <alignment horizontal="left" vertical="center"/>
    </xf>
    <xf numFmtId="0" fontId="4" fillId="4" borderId="38" xfId="0" applyFont="1" applyFill="1" applyBorder="1">
      <alignment vertical="center"/>
    </xf>
    <xf numFmtId="0" fontId="4" fillId="4" borderId="39" xfId="0" applyFont="1" applyFill="1" applyBorder="1">
      <alignment vertical="center"/>
    </xf>
    <xf numFmtId="0" fontId="19" fillId="4" borderId="40" xfId="0" applyFont="1" applyFill="1" applyBorder="1" applyAlignment="1">
      <alignment horizontal="center" vertical="center"/>
    </xf>
    <xf numFmtId="0" fontId="18" fillId="4" borderId="41" xfId="0" applyFont="1" applyFill="1" applyBorder="1" applyAlignment="1">
      <alignment vertical="center"/>
    </xf>
    <xf numFmtId="0" fontId="13" fillId="4" borderId="41" xfId="0" applyFont="1" applyFill="1" applyBorder="1" applyAlignment="1">
      <alignment vertical="center"/>
    </xf>
    <xf numFmtId="0" fontId="13" fillId="4" borderId="42" xfId="0" applyFont="1" applyFill="1" applyBorder="1" applyAlignment="1">
      <alignment vertical="center"/>
    </xf>
    <xf numFmtId="3" fontId="4" fillId="3" borderId="0" xfId="0" applyNumberFormat="1" applyFont="1" applyFill="1" applyBorder="1" applyAlignment="1">
      <alignment horizontal="right"/>
    </xf>
    <xf numFmtId="0" fontId="12" fillId="3" borderId="0" xfId="0" applyFont="1" applyFill="1" applyBorder="1">
      <alignment vertical="center"/>
    </xf>
    <xf numFmtId="38" fontId="4" fillId="0" borderId="0" xfId="1" applyFont="1" applyBorder="1">
      <alignment vertical="center"/>
    </xf>
    <xf numFmtId="0" fontId="7" fillId="0" borderId="0" xfId="0" applyFont="1">
      <alignment vertical="center"/>
    </xf>
    <xf numFmtId="0" fontId="6" fillId="0" borderId="20" xfId="0" applyFont="1" applyBorder="1" applyAlignment="1">
      <alignment horizontal="left" vertical="center"/>
    </xf>
    <xf numFmtId="0" fontId="4" fillId="2" borderId="43" xfId="0" applyFont="1" applyFill="1" applyBorder="1">
      <alignment vertical="center"/>
    </xf>
    <xf numFmtId="9" fontId="22" fillId="4" borderId="44" xfId="2" applyFont="1" applyFill="1" applyBorder="1" applyAlignment="1">
      <alignment horizontal="center" vertical="center"/>
    </xf>
    <xf numFmtId="0" fontId="6" fillId="0" borderId="0" xfId="0" applyFont="1">
      <alignment vertical="center"/>
    </xf>
    <xf numFmtId="0" fontId="6" fillId="3" borderId="0" xfId="0" applyFont="1" applyFill="1" applyBorder="1" applyAlignment="1">
      <alignment horizontal="left" vertical="center"/>
    </xf>
    <xf numFmtId="38" fontId="4" fillId="3" borderId="0" xfId="0" applyNumberFormat="1" applyFont="1" applyFill="1">
      <alignment vertical="center"/>
    </xf>
    <xf numFmtId="0" fontId="4" fillId="3" borderId="0" xfId="0" applyFont="1" applyFill="1" applyAlignment="1">
      <alignment horizontal="right" vertical="center"/>
    </xf>
    <xf numFmtId="38" fontId="4" fillId="3" borderId="24" xfId="0" applyNumberFormat="1" applyFont="1" applyFill="1" applyBorder="1">
      <alignment vertical="center"/>
    </xf>
    <xf numFmtId="0" fontId="23" fillId="0" borderId="0" xfId="0" applyFont="1">
      <alignment vertical="center"/>
    </xf>
    <xf numFmtId="0" fontId="4" fillId="4" borderId="41" xfId="0" applyFont="1" applyFill="1" applyBorder="1">
      <alignment vertical="center"/>
    </xf>
    <xf numFmtId="0" fontId="4" fillId="4" borderId="42" xfId="0" applyFont="1" applyFill="1" applyBorder="1">
      <alignment vertical="center"/>
    </xf>
    <xf numFmtId="0" fontId="4" fillId="4" borderId="37" xfId="0" applyFont="1" applyFill="1" applyBorder="1">
      <alignment vertical="center"/>
    </xf>
    <xf numFmtId="0" fontId="4" fillId="4" borderId="40" xfId="0" applyFont="1" applyFill="1" applyBorder="1">
      <alignment vertical="center"/>
    </xf>
    <xf numFmtId="38" fontId="4" fillId="3" borderId="24" xfId="1" applyFont="1" applyFill="1" applyBorder="1">
      <alignment vertical="center"/>
    </xf>
    <xf numFmtId="0" fontId="4" fillId="3" borderId="6" xfId="0" applyFont="1" applyFill="1" applyBorder="1" applyAlignment="1">
      <alignment vertical="center"/>
    </xf>
    <xf numFmtId="0" fontId="4" fillId="3" borderId="24" xfId="0" applyFont="1" applyFill="1" applyBorder="1" applyAlignment="1">
      <alignment vertical="center"/>
    </xf>
    <xf numFmtId="38" fontId="6" fillId="0" borderId="35" xfId="0" applyNumberFormat="1" applyFont="1" applyBorder="1">
      <alignment vertical="center"/>
    </xf>
    <xf numFmtId="0" fontId="6" fillId="0" borderId="2" xfId="0" applyFont="1" applyBorder="1">
      <alignment vertical="center"/>
    </xf>
    <xf numFmtId="0" fontId="4" fillId="2" borderId="3" xfId="0" applyFont="1" applyFill="1" applyBorder="1" applyProtection="1">
      <alignment vertical="center"/>
      <protection locked="0"/>
    </xf>
    <xf numFmtId="0" fontId="4" fillId="2" borderId="43" xfId="0" applyFont="1" applyFill="1" applyBorder="1" applyProtection="1">
      <alignment vertical="center"/>
      <protection locked="0"/>
    </xf>
    <xf numFmtId="0" fontId="8" fillId="0" borderId="38" xfId="0" applyFont="1" applyBorder="1" applyAlignment="1">
      <alignment vertical="top"/>
    </xf>
    <xf numFmtId="0" fontId="4" fillId="0" borderId="45" xfId="0" applyFont="1" applyBorder="1">
      <alignment vertical="center"/>
    </xf>
    <xf numFmtId="0" fontId="4" fillId="0" borderId="46" xfId="0" applyFont="1" applyBorder="1">
      <alignment vertical="center"/>
    </xf>
    <xf numFmtId="0" fontId="15" fillId="4" borderId="30" xfId="0" applyFont="1" applyFill="1" applyBorder="1" applyAlignment="1">
      <alignment horizontal="center" vertical="center"/>
    </xf>
    <xf numFmtId="0" fontId="6" fillId="2" borderId="1" xfId="0" applyFont="1" applyFill="1" applyBorder="1" applyAlignment="1" applyProtection="1">
      <alignment horizontal="left" vertical="center"/>
      <protection locked="0"/>
    </xf>
    <xf numFmtId="0" fontId="6" fillId="0" borderId="1" xfId="0" applyFont="1" applyBorder="1" applyAlignment="1">
      <alignment horizontal="center" vertical="center"/>
    </xf>
    <xf numFmtId="0" fontId="6" fillId="0" borderId="35" xfId="0" applyFont="1" applyBorder="1" applyAlignment="1">
      <alignment horizontal="center" vertical="center"/>
    </xf>
    <xf numFmtId="0" fontId="22" fillId="4" borderId="29" xfId="0" applyFont="1" applyFill="1" applyBorder="1" applyAlignment="1">
      <alignment horizontal="center" vertical="center"/>
    </xf>
    <xf numFmtId="0" fontId="22" fillId="4" borderId="30" xfId="0" applyFont="1" applyFill="1" applyBorder="1" applyAlignment="1">
      <alignment horizontal="center" vertical="center"/>
    </xf>
    <xf numFmtId="0" fontId="22" fillId="4" borderId="31" xfId="0" applyFont="1" applyFill="1" applyBorder="1" applyAlignment="1">
      <alignment horizontal="center" vertical="center"/>
    </xf>
    <xf numFmtId="3" fontId="4" fillId="3" borderId="6" xfId="0" applyNumberFormat="1" applyFont="1" applyFill="1" applyBorder="1" applyAlignment="1">
      <alignment horizontal="right"/>
    </xf>
    <xf numFmtId="3" fontId="4" fillId="3" borderId="24" xfId="0" applyNumberFormat="1" applyFont="1" applyFill="1" applyBorder="1" applyAlignment="1">
      <alignment horizontal="right"/>
    </xf>
    <xf numFmtId="0" fontId="16" fillId="4" borderId="36" xfId="0" applyFont="1" applyFill="1" applyBorder="1" applyAlignment="1">
      <alignment horizontal="center" vertical="center"/>
    </xf>
    <xf numFmtId="0" fontId="16" fillId="4" borderId="30" xfId="0" applyFont="1" applyFill="1" applyBorder="1" applyAlignment="1">
      <alignment horizontal="center" vertical="center"/>
    </xf>
    <xf numFmtId="0" fontId="16" fillId="4" borderId="31" xfId="0" applyFont="1" applyFill="1" applyBorder="1" applyAlignment="1">
      <alignment horizontal="center" vertical="center"/>
    </xf>
    <xf numFmtId="0" fontId="2" fillId="0" borderId="0" xfId="0" applyFont="1" applyAlignment="1">
      <alignment horizontal="center" vertical="center"/>
    </xf>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6" fillId="0" borderId="4" xfId="0" applyFont="1" applyBorder="1" applyAlignment="1">
      <alignment horizontal="left" vertical="center"/>
    </xf>
    <xf numFmtId="0" fontId="6" fillId="0" borderId="6" xfId="0" applyFont="1" applyBorder="1" applyAlignment="1">
      <alignment horizontal="left" vertical="center"/>
    </xf>
    <xf numFmtId="0" fontId="4" fillId="2" borderId="7" xfId="0" applyFont="1" applyFill="1" applyBorder="1" applyAlignment="1" applyProtection="1">
      <alignment horizontal="center" vertical="center"/>
      <protection locked="0"/>
    </xf>
    <xf numFmtId="0" fontId="4" fillId="2" borderId="8" xfId="0" applyFont="1" applyFill="1" applyBorder="1" applyAlignment="1" applyProtection="1">
      <alignment horizontal="center" vertical="center"/>
      <protection locked="0"/>
    </xf>
    <xf numFmtId="0" fontId="4" fillId="0" borderId="14" xfId="0" applyFont="1" applyBorder="1" applyAlignment="1">
      <alignment horizontal="right" vertical="center"/>
    </xf>
    <xf numFmtId="0" fontId="6" fillId="2" borderId="1" xfId="0" applyFont="1" applyFill="1" applyBorder="1" applyAlignment="1" applyProtection="1">
      <alignment horizontal="center" vertical="center" shrinkToFit="1"/>
      <protection locked="0"/>
    </xf>
    <xf numFmtId="0" fontId="6" fillId="2" borderId="2" xfId="0" applyFont="1" applyFill="1" applyBorder="1" applyAlignment="1" applyProtection="1">
      <alignment horizontal="center" vertical="center" shrinkToFit="1"/>
      <protection locked="0"/>
    </xf>
    <xf numFmtId="0" fontId="4" fillId="0" borderId="20" xfId="0" applyFont="1" applyBorder="1" applyAlignment="1">
      <alignment horizontal="center" vertical="center" wrapText="1"/>
    </xf>
    <xf numFmtId="0" fontId="4" fillId="0" borderId="9" xfId="0" applyFont="1" applyBorder="1" applyAlignment="1">
      <alignment horizontal="center" vertical="center" wrapText="1"/>
    </xf>
    <xf numFmtId="0" fontId="4" fillId="0" borderId="21" xfId="0" applyFont="1" applyBorder="1" applyAlignment="1">
      <alignment horizontal="center" vertical="center" wrapText="1"/>
    </xf>
    <xf numFmtId="0" fontId="4" fillId="0" borderId="22" xfId="0" applyFont="1" applyBorder="1" applyAlignment="1">
      <alignment horizontal="center" vertical="center" wrapText="1"/>
    </xf>
    <xf numFmtId="0" fontId="4" fillId="0" borderId="0" xfId="0" applyFont="1" applyBorder="1" applyAlignment="1">
      <alignment horizontal="center" vertical="center" wrapText="1"/>
    </xf>
    <xf numFmtId="0" fontId="4" fillId="0" borderId="23" xfId="0" applyFont="1" applyBorder="1" applyAlignment="1">
      <alignment horizontal="center" vertical="center" wrapText="1"/>
    </xf>
    <xf numFmtId="0" fontId="4" fillId="0" borderId="5" xfId="0" applyFont="1" applyBorder="1" applyAlignment="1">
      <alignment horizontal="center" vertical="center" wrapText="1"/>
    </xf>
    <xf numFmtId="0" fontId="6" fillId="0" borderId="16" xfId="0" applyFont="1" applyBorder="1" applyAlignment="1">
      <alignment horizontal="left" vertical="center"/>
    </xf>
    <xf numFmtId="0" fontId="4" fillId="0" borderId="16" xfId="0" applyFont="1" applyBorder="1" applyAlignment="1">
      <alignment horizontal="left" vertical="center"/>
    </xf>
    <xf numFmtId="0" fontId="4" fillId="0" borderId="6" xfId="0" applyFont="1" applyBorder="1" applyAlignment="1">
      <alignment horizontal="left" vertical="center"/>
    </xf>
    <xf numFmtId="0" fontId="4" fillId="3" borderId="6" xfId="0" applyFont="1" applyFill="1" applyBorder="1" applyAlignment="1">
      <alignment horizontal="center"/>
    </xf>
    <xf numFmtId="0" fontId="4" fillId="3" borderId="24" xfId="0" applyFont="1" applyFill="1" applyBorder="1" applyAlignment="1">
      <alignment horizontal="center"/>
    </xf>
    <xf numFmtId="38" fontId="4" fillId="3" borderId="25" xfId="0" applyNumberFormat="1" applyFont="1" applyFill="1" applyBorder="1" applyAlignment="1">
      <alignment horizontal="center" vertical="center"/>
    </xf>
    <xf numFmtId="0" fontId="4" fillId="3" borderId="25" xfId="0" applyFont="1" applyFill="1" applyBorder="1" applyAlignment="1">
      <alignment horizontal="center" vertical="center"/>
    </xf>
    <xf numFmtId="0" fontId="5" fillId="0" borderId="27" xfId="0" applyFont="1" applyBorder="1" applyAlignment="1">
      <alignment horizontal="center" vertical="top"/>
    </xf>
    <xf numFmtId="0" fontId="6" fillId="0" borderId="20" xfId="0" applyFont="1" applyBorder="1" applyAlignment="1">
      <alignment horizontal="left" vertical="center"/>
    </xf>
    <xf numFmtId="0" fontId="4" fillId="2" borderId="32" xfId="0" applyFont="1" applyFill="1" applyBorder="1" applyAlignment="1" applyProtection="1">
      <alignment horizontal="center" vertical="center"/>
      <protection locked="0"/>
    </xf>
    <xf numFmtId="0" fontId="4" fillId="2" borderId="33" xfId="0" applyFont="1" applyFill="1" applyBorder="1" applyAlignment="1" applyProtection="1">
      <alignment horizontal="center" vertical="center"/>
      <protection locked="0"/>
    </xf>
    <xf numFmtId="0" fontId="6" fillId="2" borderId="35" xfId="0" applyFont="1" applyFill="1" applyBorder="1" applyAlignment="1" applyProtection="1">
      <alignment horizontal="left"/>
      <protection locked="0"/>
    </xf>
    <xf numFmtId="0" fontId="6" fillId="2" borderId="2" xfId="0" applyFont="1" applyFill="1" applyBorder="1" applyAlignment="1" applyProtection="1">
      <alignment horizontal="left"/>
      <protection locked="0"/>
    </xf>
    <xf numFmtId="0" fontId="4" fillId="4" borderId="29" xfId="0" applyFont="1" applyFill="1" applyBorder="1" applyAlignment="1">
      <alignment horizontal="center" vertical="center"/>
    </xf>
    <xf numFmtId="0" fontId="4" fillId="4" borderId="31" xfId="0" applyFont="1" applyFill="1" applyBorder="1" applyAlignment="1">
      <alignment horizontal="center" vertical="center"/>
    </xf>
    <xf numFmtId="38" fontId="4" fillId="2" borderId="1" xfId="0" applyNumberFormat="1" applyFont="1" applyFill="1" applyBorder="1" applyAlignment="1">
      <alignment horizontal="center" vertical="center"/>
    </xf>
    <xf numFmtId="0" fontId="13" fillId="4" borderId="29" xfId="0" applyFont="1" applyFill="1" applyBorder="1" applyAlignment="1">
      <alignment horizontal="center" vertical="center"/>
    </xf>
    <xf numFmtId="0" fontId="13" fillId="4" borderId="30" xfId="0" applyFont="1" applyFill="1" applyBorder="1" applyAlignment="1">
      <alignment horizontal="center" vertical="center"/>
    </xf>
    <xf numFmtId="0" fontId="13" fillId="4" borderId="31" xfId="0" applyFont="1" applyFill="1" applyBorder="1" applyAlignment="1">
      <alignment horizontal="center" vertical="center"/>
    </xf>
    <xf numFmtId="0" fontId="6" fillId="0" borderId="14" xfId="0" applyFont="1" applyBorder="1" applyAlignment="1">
      <alignment horizontal="right" vertical="center"/>
    </xf>
    <xf numFmtId="0" fontId="7" fillId="3" borderId="0" xfId="0" applyFont="1" applyFill="1" applyBorder="1" applyAlignment="1">
      <alignment horizontal="left" vertical="center"/>
    </xf>
  </cellXfs>
  <cellStyles count="3">
    <cellStyle name="パーセント" xfId="2" builtinId="5"/>
    <cellStyle name="桁区切り" xfId="1" builtinId="6"/>
    <cellStyle name="標準" xfId="0" builtinId="0"/>
  </cellStyles>
  <dxfs count="0"/>
  <tableStyles count="0" defaultTableStyle="TableStyleMedium2"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328450</xdr:colOff>
      <xdr:row>71</xdr:row>
      <xdr:rowOff>251810</xdr:rowOff>
    </xdr:from>
    <xdr:to>
      <xdr:col>3</xdr:col>
      <xdr:colOff>405088</xdr:colOff>
      <xdr:row>75</xdr:row>
      <xdr:rowOff>32844</xdr:rowOff>
    </xdr:to>
    <xdr:sp macro="" textlink="">
      <xdr:nvSpPr>
        <xdr:cNvPr id="4" name="吹き出し: 角を丸めた四角形 3">
          <a:extLst>
            <a:ext uri="{FF2B5EF4-FFF2-40B4-BE49-F238E27FC236}">
              <a16:creationId xmlns:a16="http://schemas.microsoft.com/office/drawing/2014/main" id="{4F3D1EA1-79C3-4410-A1CE-2CF787F8A89E}"/>
            </a:ext>
          </a:extLst>
        </xdr:cNvPr>
        <xdr:cNvSpPr/>
      </xdr:nvSpPr>
      <xdr:spPr>
        <a:xfrm>
          <a:off x="558364" y="16652327"/>
          <a:ext cx="1280948" cy="624051"/>
        </a:xfrm>
        <a:prstGeom prst="wedgeRoundRectCallout">
          <a:avLst>
            <a:gd name="adj1" fmla="val 235017"/>
            <a:gd name="adj2" fmla="val 106987"/>
            <a:gd name="adj3" fmla="val 16667"/>
          </a:avLst>
        </a:prstGeom>
        <a:solidFill>
          <a:srgbClr val="FFFFFF">
            <a:alpha val="83137"/>
          </a:srgbClr>
        </a:solidFill>
        <a:ln w="19050"/>
      </xdr:spPr>
      <xdr:style>
        <a:lnRef idx="1">
          <a:schemeClr val="dk1"/>
        </a:lnRef>
        <a:fillRef idx="3">
          <a:schemeClr val="dk1"/>
        </a:fillRef>
        <a:effectRef idx="2">
          <a:schemeClr val="dk1"/>
        </a:effectRef>
        <a:fontRef idx="minor">
          <a:schemeClr val="lt1"/>
        </a:fontRef>
      </xdr:style>
      <xdr:txBody>
        <a:bodyPr vertOverflow="clip" horzOverflow="clip" rtlCol="0" anchor="t"/>
        <a:lstStyle/>
        <a:p>
          <a:pPr algn="l"/>
          <a:r>
            <a:rPr kumimoji="1" lang="ja-JP" altLang="en-US" sz="1000" b="1">
              <a:solidFill>
                <a:sysClr val="windowText" lastClr="000000"/>
              </a:solidFill>
            </a:rPr>
            <a:t>交付申請書に転記してください。</a:t>
          </a:r>
        </a:p>
      </xdr:txBody>
    </xdr:sp>
    <xdr:clientData/>
  </xdr:twoCellAnchor>
  <xdr:twoCellAnchor>
    <xdr:from>
      <xdr:col>5</xdr:col>
      <xdr:colOff>481724</xdr:colOff>
      <xdr:row>20</xdr:row>
      <xdr:rowOff>131380</xdr:rowOff>
    </xdr:from>
    <xdr:to>
      <xdr:col>7</xdr:col>
      <xdr:colOff>416033</xdr:colOff>
      <xdr:row>27</xdr:row>
      <xdr:rowOff>229913</xdr:rowOff>
    </xdr:to>
    <xdr:sp macro="" textlink="">
      <xdr:nvSpPr>
        <xdr:cNvPr id="5" name="吹き出し: 角を丸めた四角形 4">
          <a:extLst>
            <a:ext uri="{FF2B5EF4-FFF2-40B4-BE49-F238E27FC236}">
              <a16:creationId xmlns:a16="http://schemas.microsoft.com/office/drawing/2014/main" id="{774BBE6A-FA38-43A8-AF4C-99AF12F14AE2}"/>
            </a:ext>
          </a:extLst>
        </xdr:cNvPr>
        <xdr:cNvSpPr/>
      </xdr:nvSpPr>
      <xdr:spPr>
        <a:xfrm>
          <a:off x="4609224" y="4806294"/>
          <a:ext cx="1543706" cy="1795516"/>
        </a:xfrm>
        <a:prstGeom prst="wedgeRoundRectCallout">
          <a:avLst>
            <a:gd name="adj1" fmla="val 5985"/>
            <a:gd name="adj2" fmla="val 97810"/>
            <a:gd name="adj3" fmla="val 16667"/>
          </a:avLst>
        </a:prstGeom>
        <a:solidFill>
          <a:srgbClr val="FFFFFF">
            <a:alpha val="72941"/>
          </a:srgbClr>
        </a:solidFill>
      </xdr:spPr>
      <xdr:style>
        <a:lnRef idx="1">
          <a:schemeClr val="dk1"/>
        </a:lnRef>
        <a:fillRef idx="3">
          <a:schemeClr val="dk1"/>
        </a:fillRef>
        <a:effectRef idx="2">
          <a:schemeClr val="dk1"/>
        </a:effectRef>
        <a:fontRef idx="minor">
          <a:schemeClr val="lt1"/>
        </a:fontRef>
      </xdr:style>
      <xdr:txBody>
        <a:bodyPr vertOverflow="clip" horzOverflow="clip" rtlCol="0" anchor="t"/>
        <a:lstStyle/>
        <a:p>
          <a:pPr algn="l"/>
          <a:r>
            <a:rPr kumimoji="1" lang="en-US" altLang="ja-JP" sz="1000">
              <a:solidFill>
                <a:schemeClr val="tx1"/>
              </a:solidFill>
            </a:rPr>
            <a:t>1kWh</a:t>
          </a:r>
          <a:r>
            <a:rPr kumimoji="1" lang="ja-JP" altLang="en-US" sz="1000">
              <a:solidFill>
                <a:schemeClr val="tx1"/>
              </a:solidFill>
            </a:rPr>
            <a:t>あたりの補助対象経費が目標水準を</a:t>
          </a:r>
          <a:r>
            <a:rPr kumimoji="1" lang="ja-JP" altLang="en-US" sz="1000" b="1" u="sng">
              <a:solidFill>
                <a:schemeClr val="tx1"/>
              </a:solidFill>
            </a:rPr>
            <a:t>超過している</a:t>
          </a:r>
          <a:r>
            <a:rPr kumimoji="1" lang="ja-JP" altLang="en-US" sz="1000">
              <a:solidFill>
                <a:schemeClr val="tx1"/>
              </a:solidFill>
            </a:rPr>
            <a:t>場合、販売事業者に対して水準を満たす機器の導入可否を確認する必要があります。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6F9D36-4859-49A1-B5A6-5A7BED625536}">
  <dimension ref="A1:N95"/>
  <sheetViews>
    <sheetView view="pageBreakPreview" zoomScale="87" zoomScaleNormal="100" zoomScaleSheetLayoutView="87" workbookViewId="0">
      <selection activeCell="F9" sqref="F9:G9"/>
    </sheetView>
  </sheetViews>
  <sheetFormatPr defaultColWidth="9" defaultRowHeight="19.5" x14ac:dyDescent="0.4"/>
  <cols>
    <col min="1" max="1" width="3" style="1" customWidth="1"/>
    <col min="2" max="3" width="7.875" style="1" customWidth="1"/>
    <col min="4" max="4" width="20.5" style="1" customWidth="1"/>
    <col min="5" max="5" width="14.75" style="1" customWidth="1"/>
    <col min="6" max="6" width="11.875" style="1" customWidth="1"/>
    <col min="7" max="7" width="9.125" style="1" customWidth="1"/>
    <col min="8" max="8" width="6.375" style="1" customWidth="1"/>
    <col min="9" max="9" width="9.75" style="1" bestFit="1" customWidth="1"/>
    <col min="10" max="16384" width="9" style="1"/>
  </cols>
  <sheetData>
    <row r="1" spans="1:8" ht="26.25" thickBot="1" x14ac:dyDescent="0.45">
      <c r="A1" s="127" t="s">
        <v>31</v>
      </c>
      <c r="B1" s="127"/>
      <c r="C1" s="127"/>
      <c r="D1" s="127"/>
      <c r="E1" s="127"/>
      <c r="F1" s="127"/>
      <c r="G1" s="127"/>
      <c r="H1" s="127"/>
    </row>
    <row r="2" spans="1:8" ht="20.25" thickBot="1" x14ac:dyDescent="0.45">
      <c r="B2" s="128" t="s">
        <v>0</v>
      </c>
      <c r="C2" s="129"/>
      <c r="D2" s="1" t="s">
        <v>93</v>
      </c>
    </row>
    <row r="3" spans="1:8" x14ac:dyDescent="0.4">
      <c r="B3" s="1" t="s">
        <v>112</v>
      </c>
    </row>
    <row r="4" spans="1:8" ht="6" customHeight="1" x14ac:dyDescent="0.4"/>
    <row r="5" spans="1:8" ht="20.25" thickBot="1" x14ac:dyDescent="0.45">
      <c r="A5" s="1" t="s">
        <v>1</v>
      </c>
    </row>
    <row r="6" spans="1:8" ht="20.25" thickBot="1" x14ac:dyDescent="0.45">
      <c r="A6" s="1" t="s">
        <v>78</v>
      </c>
      <c r="F6" s="20"/>
      <c r="G6" s="1" t="s">
        <v>45</v>
      </c>
    </row>
    <row r="7" spans="1:8" ht="7.5" customHeight="1" x14ac:dyDescent="0.4">
      <c r="B7" s="49"/>
      <c r="C7" s="48"/>
      <c r="D7" s="50"/>
      <c r="E7" s="50"/>
      <c r="F7" s="50"/>
    </row>
    <row r="8" spans="1:8" ht="20.25" thickBot="1" x14ac:dyDescent="0.45">
      <c r="A8" s="1" t="s">
        <v>36</v>
      </c>
      <c r="D8" s="51"/>
    </row>
    <row r="9" spans="1:8" ht="20.25" customHeight="1" thickBot="1" x14ac:dyDescent="0.45">
      <c r="B9" s="137" t="s">
        <v>2</v>
      </c>
      <c r="C9" s="138"/>
      <c r="D9" s="130" t="s">
        <v>3</v>
      </c>
      <c r="E9" s="131"/>
      <c r="F9" s="132"/>
      <c r="G9" s="133"/>
    </row>
    <row r="10" spans="1:8" ht="36.75" thickBot="1" x14ac:dyDescent="0.45">
      <c r="B10" s="139"/>
      <c r="C10" s="140"/>
      <c r="D10" s="52" t="s">
        <v>4</v>
      </c>
      <c r="E10" s="63" t="s">
        <v>5</v>
      </c>
      <c r="F10" s="4" t="s">
        <v>6</v>
      </c>
      <c r="G10" s="5" t="s">
        <v>7</v>
      </c>
    </row>
    <row r="11" spans="1:8" ht="20.25" thickBot="1" x14ac:dyDescent="0.45">
      <c r="B11" s="135" t="s">
        <v>118</v>
      </c>
      <c r="C11" s="136"/>
      <c r="D11" s="6"/>
      <c r="E11" s="7"/>
      <c r="F11" s="8"/>
      <c r="G11" s="9">
        <f>E11*F11</f>
        <v>0</v>
      </c>
    </row>
    <row r="12" spans="1:8" ht="20.25" thickBot="1" x14ac:dyDescent="0.45">
      <c r="B12" s="54"/>
      <c r="C12" s="55"/>
      <c r="D12" s="11"/>
      <c r="E12" s="12"/>
      <c r="F12" s="13"/>
      <c r="G12" s="10">
        <f>E12*F12</f>
        <v>0</v>
      </c>
    </row>
    <row r="13" spans="1:8" x14ac:dyDescent="0.4">
      <c r="B13" s="56"/>
      <c r="C13" s="51"/>
      <c r="D13" s="134" t="s">
        <v>9</v>
      </c>
      <c r="E13" s="134"/>
      <c r="F13" s="134"/>
      <c r="G13" s="14">
        <f>ROUNDDOWN(SUM(G11:G12)/1000,2)</f>
        <v>0</v>
      </c>
      <c r="H13" s="1" t="s">
        <v>46</v>
      </c>
    </row>
    <row r="14" spans="1:8" ht="8.25" customHeight="1" thickBot="1" x14ac:dyDescent="0.45"/>
    <row r="15" spans="1:8" ht="19.5" customHeight="1" thickBot="1" x14ac:dyDescent="0.45">
      <c r="B15" s="137" t="s">
        <v>10</v>
      </c>
      <c r="C15" s="138"/>
      <c r="D15" s="144" t="s">
        <v>3</v>
      </c>
      <c r="E15" s="131"/>
      <c r="F15" s="132"/>
      <c r="G15" s="133"/>
    </row>
    <row r="16" spans="1:8" ht="20.25" thickBot="1" x14ac:dyDescent="0.45">
      <c r="B16" s="139"/>
      <c r="C16" s="140"/>
      <c r="D16" s="3" t="s">
        <v>4</v>
      </c>
      <c r="E16" s="44" t="s">
        <v>11</v>
      </c>
    </row>
    <row r="17" spans="1:12" x14ac:dyDescent="0.4">
      <c r="B17" s="139"/>
      <c r="C17" s="141"/>
      <c r="D17" s="6"/>
      <c r="E17" s="15"/>
    </row>
    <row r="18" spans="1:12" ht="20.25" thickBot="1" x14ac:dyDescent="0.45">
      <c r="B18" s="139"/>
      <c r="C18" s="141"/>
      <c r="D18" s="11"/>
      <c r="E18" s="16"/>
    </row>
    <row r="19" spans="1:12" x14ac:dyDescent="0.4">
      <c r="B19" s="142"/>
      <c r="C19" s="143"/>
      <c r="D19" s="17" t="s">
        <v>13</v>
      </c>
      <c r="E19" s="18">
        <f>ROUNDDOWN(SUM(E17:E18),2)</f>
        <v>0</v>
      </c>
      <c r="F19" s="1" t="s">
        <v>47</v>
      </c>
    </row>
    <row r="20" spans="1:12" ht="5.25" customHeight="1" thickBot="1" x14ac:dyDescent="0.45">
      <c r="I20" s="57"/>
      <c r="J20" s="57"/>
      <c r="K20" s="57"/>
      <c r="L20" s="57"/>
    </row>
    <row r="21" spans="1:12" ht="20.25" thickBot="1" x14ac:dyDescent="0.45">
      <c r="B21" s="137" t="s">
        <v>37</v>
      </c>
      <c r="C21" s="138"/>
      <c r="D21" s="145" t="s">
        <v>3</v>
      </c>
      <c r="E21" s="146"/>
      <c r="F21" s="132"/>
      <c r="G21" s="133"/>
    </row>
    <row r="22" spans="1:12" ht="20.25" thickBot="1" x14ac:dyDescent="0.45">
      <c r="B22" s="139"/>
      <c r="C22" s="140"/>
      <c r="D22" s="3" t="s">
        <v>4</v>
      </c>
      <c r="E22" s="44" t="s">
        <v>50</v>
      </c>
      <c r="F22" s="45" t="s">
        <v>51</v>
      </c>
    </row>
    <row r="23" spans="1:12" x14ac:dyDescent="0.4">
      <c r="B23" s="139"/>
      <c r="C23" s="141"/>
      <c r="D23" s="6"/>
      <c r="E23" s="15"/>
    </row>
    <row r="24" spans="1:12" ht="20.25" thickBot="1" x14ac:dyDescent="0.45">
      <c r="B24" s="139"/>
      <c r="C24" s="141"/>
      <c r="D24" s="11"/>
      <c r="E24" s="16"/>
    </row>
    <row r="25" spans="1:12" ht="20.25" thickBot="1" x14ac:dyDescent="0.45">
      <c r="B25" s="139"/>
      <c r="C25" s="140"/>
      <c r="D25" s="17" t="s">
        <v>15</v>
      </c>
      <c r="E25" s="18">
        <f>ROUNDDOWN(SUM(E23:E24),2)</f>
        <v>0</v>
      </c>
      <c r="F25" s="1" t="s">
        <v>48</v>
      </c>
    </row>
    <row r="26" spans="1:12" ht="20.25" thickBot="1" x14ac:dyDescent="0.45">
      <c r="B26" s="67"/>
      <c r="C26" s="68"/>
      <c r="D26" s="66" t="s">
        <v>53</v>
      </c>
      <c r="E26" s="20"/>
      <c r="F26" s="1" t="s">
        <v>49</v>
      </c>
    </row>
    <row r="27" spans="1:12" ht="14.25" customHeight="1" x14ac:dyDescent="0.4">
      <c r="B27" s="21" t="s">
        <v>35</v>
      </c>
    </row>
    <row r="28" spans="1:12" x14ac:dyDescent="0.4">
      <c r="B28" s="95" t="s">
        <v>64</v>
      </c>
      <c r="C28" s="25"/>
      <c r="D28" s="25"/>
      <c r="E28" s="25"/>
      <c r="F28" s="22"/>
      <c r="G28" s="19"/>
    </row>
    <row r="29" spans="1:12" ht="15.75" customHeight="1" x14ac:dyDescent="0.35">
      <c r="A29" s="19"/>
      <c r="B29" s="64" t="s">
        <v>65</v>
      </c>
      <c r="C29" s="19"/>
      <c r="D29" s="19"/>
      <c r="E29" s="19"/>
      <c r="F29" s="19"/>
      <c r="G29" s="58" t="s">
        <v>90</v>
      </c>
      <c r="H29" s="19"/>
    </row>
    <row r="30" spans="1:12" x14ac:dyDescent="0.4">
      <c r="A30" s="19"/>
      <c r="B30" s="122" t="str">
        <f>IF(E25=0,"",IF(E25&lt;17.76,125000,119000))</f>
        <v/>
      </c>
      <c r="C30" s="123"/>
      <c r="D30" s="65" t="s">
        <v>66</v>
      </c>
      <c r="F30" s="59" t="str">
        <f>IF(E26="","",IFERROR(E26/E25,""))</f>
        <v/>
      </c>
      <c r="G30" s="60" t="s">
        <v>40</v>
      </c>
    </row>
    <row r="31" spans="1:12" ht="23.25" customHeight="1" thickBot="1" x14ac:dyDescent="0.45">
      <c r="B31" s="78" t="s">
        <v>67</v>
      </c>
      <c r="C31" s="57"/>
      <c r="D31" s="19"/>
      <c r="E31" s="19"/>
    </row>
    <row r="32" spans="1:12" ht="20.25" thickBot="1" x14ac:dyDescent="0.45">
      <c r="B32" s="35" t="s">
        <v>29</v>
      </c>
      <c r="C32" s="124" t="str">
        <f>IF(F30="","",IF(F30&lt;B30+1,"目標水準を満たしていることを確認しました","目標水準を満たす機器の調達可否を事業者に確認しましたが、該当がありませんでした"))</f>
        <v/>
      </c>
      <c r="D32" s="125"/>
      <c r="E32" s="125"/>
      <c r="F32" s="125"/>
      <c r="G32" s="126"/>
      <c r="I32" s="57"/>
      <c r="J32" s="57"/>
      <c r="K32" s="57"/>
      <c r="L32" s="57"/>
    </row>
    <row r="33" spans="1:10" ht="10.5" customHeight="1" x14ac:dyDescent="0.4">
      <c r="B33" s="21"/>
    </row>
    <row r="34" spans="1:10" ht="20.25" thickBot="1" x14ac:dyDescent="0.45">
      <c r="A34" s="1" t="s">
        <v>74</v>
      </c>
    </row>
    <row r="35" spans="1:10" ht="20.25" thickBot="1" x14ac:dyDescent="0.45">
      <c r="B35" s="1" t="s">
        <v>75</v>
      </c>
      <c r="F35" s="110"/>
      <c r="G35" s="1" t="s">
        <v>76</v>
      </c>
    </row>
    <row r="36" spans="1:10" ht="20.25" thickBot="1" x14ac:dyDescent="0.45">
      <c r="B36" s="1" t="s">
        <v>79</v>
      </c>
      <c r="F36" s="111"/>
      <c r="G36" s="1" t="s">
        <v>76</v>
      </c>
    </row>
    <row r="37" spans="1:10" ht="20.25" thickBot="1" x14ac:dyDescent="0.45">
      <c r="B37" s="1" t="s">
        <v>77</v>
      </c>
    </row>
    <row r="38" spans="1:10" ht="20.25" thickBot="1" x14ac:dyDescent="0.45">
      <c r="C38" s="94" t="str">
        <f>IFERROR(ROUNDDOWN(F36/F35,2),"")</f>
        <v/>
      </c>
      <c r="D38" s="119" t="str">
        <f>IF(C38="","",IF(C38&gt;0.299,"要件適合",IF(C38&lt;0.299,"要件不適合のため申請を受付できません","")))</f>
        <v/>
      </c>
      <c r="E38" s="120"/>
      <c r="F38" s="120"/>
      <c r="G38" s="121"/>
    </row>
    <row r="39" spans="1:10" x14ac:dyDescent="0.4">
      <c r="B39" s="100" t="s">
        <v>97</v>
      </c>
    </row>
    <row r="40" spans="1:10" ht="20.25" thickBot="1" x14ac:dyDescent="0.45">
      <c r="A40" s="1" t="s">
        <v>91</v>
      </c>
    </row>
    <row r="41" spans="1:10" ht="20.25" thickBot="1" x14ac:dyDescent="0.45">
      <c r="B41" s="35" t="s">
        <v>29</v>
      </c>
      <c r="C41" s="1" t="s">
        <v>32</v>
      </c>
      <c r="J41" s="36" t="str">
        <f>IF(B41="該当",0.2,"0")</f>
        <v>0</v>
      </c>
    </row>
    <row r="42" spans="1:10" ht="15" customHeight="1" x14ac:dyDescent="0.4">
      <c r="B42" s="21"/>
      <c r="C42" s="2" t="s">
        <v>44</v>
      </c>
    </row>
    <row r="43" spans="1:10" ht="15" customHeight="1" x14ac:dyDescent="0.4">
      <c r="B43" s="21"/>
      <c r="C43" s="2"/>
    </row>
    <row r="44" spans="1:10" x14ac:dyDescent="0.4">
      <c r="A44" s="1" t="s">
        <v>92</v>
      </c>
    </row>
    <row r="45" spans="1:10" x14ac:dyDescent="0.4">
      <c r="A45" s="1" t="s">
        <v>80</v>
      </c>
    </row>
    <row r="46" spans="1:10" x14ac:dyDescent="0.4">
      <c r="B46" s="43">
        <f>ROUNDDOWN(MIN(G13,E19),0)</f>
        <v>0</v>
      </c>
      <c r="C46" s="22" t="s">
        <v>16</v>
      </c>
      <c r="D46" s="23">
        <v>50000</v>
      </c>
      <c r="E46" s="22" t="s">
        <v>17</v>
      </c>
      <c r="F46" s="24">
        <f>B46*D46</f>
        <v>0</v>
      </c>
      <c r="G46" s="25" t="s">
        <v>18</v>
      </c>
      <c r="H46" s="25"/>
      <c r="I46" s="25"/>
    </row>
    <row r="47" spans="1:10" x14ac:dyDescent="0.4">
      <c r="B47" s="26"/>
      <c r="C47" s="22"/>
      <c r="D47" s="22"/>
      <c r="E47" s="27" t="s">
        <v>19</v>
      </c>
      <c r="F47" s="23">
        <v>1000000</v>
      </c>
      <c r="G47" s="25" t="s">
        <v>20</v>
      </c>
      <c r="H47" s="25"/>
      <c r="I47" s="25"/>
    </row>
    <row r="48" spans="1:10" x14ac:dyDescent="0.4">
      <c r="B48" s="28" t="s">
        <v>89</v>
      </c>
      <c r="C48" s="25"/>
      <c r="D48" s="25"/>
      <c r="E48" s="25"/>
      <c r="F48" s="25"/>
      <c r="G48" s="25"/>
      <c r="H48" s="25"/>
      <c r="I48" s="25"/>
    </row>
    <row r="49" spans="1:9" ht="9" customHeight="1" x14ac:dyDescent="0.4">
      <c r="B49" s="28"/>
      <c r="C49" s="25"/>
      <c r="D49" s="25"/>
      <c r="E49" s="25"/>
      <c r="F49" s="25"/>
      <c r="G49" s="25"/>
      <c r="H49" s="25"/>
      <c r="I49" s="25"/>
    </row>
    <row r="50" spans="1:9" x14ac:dyDescent="0.4">
      <c r="A50" s="1" t="s">
        <v>81</v>
      </c>
      <c r="B50" s="33"/>
      <c r="C50" s="33"/>
      <c r="D50" s="33"/>
      <c r="E50" s="34"/>
      <c r="F50" s="22"/>
    </row>
    <row r="51" spans="1:9" x14ac:dyDescent="0.4">
      <c r="B51" s="149">
        <f>E26</f>
        <v>0</v>
      </c>
      <c r="C51" s="150"/>
      <c r="D51" s="22" t="s">
        <v>43</v>
      </c>
      <c r="E51" s="22" t="s">
        <v>22</v>
      </c>
      <c r="F51" s="24">
        <f>ROUNDDOWN(B51/3,-3)</f>
        <v>0</v>
      </c>
      <c r="G51" s="22" t="s">
        <v>18</v>
      </c>
    </row>
    <row r="52" spans="1:9" x14ac:dyDescent="0.4">
      <c r="B52" s="151" t="s">
        <v>23</v>
      </c>
      <c r="C52" s="151"/>
      <c r="D52" s="22"/>
      <c r="E52" s="27" t="s">
        <v>19</v>
      </c>
      <c r="F52" s="31">
        <v>853000</v>
      </c>
      <c r="G52" s="22" t="s">
        <v>20</v>
      </c>
    </row>
    <row r="53" spans="1:9" ht="9.75" customHeight="1" x14ac:dyDescent="0.4">
      <c r="B53" s="25"/>
      <c r="C53" s="25"/>
      <c r="D53" s="25"/>
      <c r="E53" s="25"/>
      <c r="F53" s="25"/>
      <c r="G53" s="25"/>
    </row>
    <row r="54" spans="1:9" x14ac:dyDescent="0.4">
      <c r="A54" s="1" t="s">
        <v>82</v>
      </c>
      <c r="B54" s="25"/>
      <c r="C54" s="25"/>
      <c r="D54" s="25"/>
      <c r="E54" s="25"/>
      <c r="F54" s="25"/>
      <c r="G54" s="25"/>
    </row>
    <row r="55" spans="1:9" x14ac:dyDescent="0.4">
      <c r="A55" s="1" t="s">
        <v>52</v>
      </c>
      <c r="B55" s="25"/>
      <c r="C55" s="25"/>
      <c r="D55" s="25"/>
      <c r="E55" s="25"/>
      <c r="F55" s="25"/>
      <c r="G55" s="25"/>
    </row>
    <row r="56" spans="1:9" x14ac:dyDescent="0.4">
      <c r="B56" s="149">
        <f>F6</f>
        <v>0</v>
      </c>
      <c r="C56" s="150"/>
      <c r="D56" s="22" t="str">
        <f>IF(B11="あり(余剰売電型)","円　×　１／１０",IF(B11="なし(自家消費型)","円　×　１／５",""))</f>
        <v/>
      </c>
      <c r="E56" s="22" t="s">
        <v>22</v>
      </c>
      <c r="F56" s="53" t="str">
        <f>IF(B11="なし(自家消費型)",ROUNDDOWN(B56/5,-3),IF(B11="あり(余剰売電型)",ROUNDDOWN(B56/10,-3),"売電の有無を選択"))</f>
        <v>売電の有無を選択</v>
      </c>
      <c r="G56" s="22" t="s">
        <v>18</v>
      </c>
    </row>
    <row r="57" spans="1:9" x14ac:dyDescent="0.4">
      <c r="B57" s="151" t="s">
        <v>88</v>
      </c>
      <c r="C57" s="151"/>
      <c r="D57" s="22"/>
    </row>
    <row r="58" spans="1:9" x14ac:dyDescent="0.4">
      <c r="A58" s="1" t="s">
        <v>83</v>
      </c>
      <c r="B58" s="33"/>
      <c r="C58" s="33"/>
      <c r="D58" s="33"/>
      <c r="E58" s="34"/>
      <c r="F58" s="22"/>
    </row>
    <row r="59" spans="1:9" x14ac:dyDescent="0.4">
      <c r="B59" s="43">
        <f>E25</f>
        <v>0</v>
      </c>
      <c r="C59" s="22" t="s">
        <v>16</v>
      </c>
      <c r="D59" s="23">
        <v>30000</v>
      </c>
      <c r="E59" s="22" t="s">
        <v>17</v>
      </c>
      <c r="F59" s="24">
        <f>B59*D59</f>
        <v>0</v>
      </c>
      <c r="G59" s="25" t="s">
        <v>18</v>
      </c>
      <c r="H59" s="25"/>
      <c r="I59" s="25"/>
    </row>
    <row r="60" spans="1:9" x14ac:dyDescent="0.4">
      <c r="B60" s="96"/>
      <c r="C60" s="22"/>
      <c r="D60" s="22"/>
      <c r="E60" s="98" t="s">
        <v>84</v>
      </c>
      <c r="F60" s="99" t="e">
        <f>F59+F56</f>
        <v>#VALUE!</v>
      </c>
      <c r="G60" s="25" t="s">
        <v>21</v>
      </c>
      <c r="H60" s="25"/>
      <c r="I60" s="25"/>
    </row>
    <row r="61" spans="1:9" ht="9" customHeight="1" x14ac:dyDescent="0.4">
      <c r="B61" s="96"/>
      <c r="C61" s="22"/>
      <c r="D61" s="22"/>
      <c r="E61" s="98"/>
      <c r="F61" s="97"/>
      <c r="G61" s="25"/>
      <c r="H61" s="25"/>
      <c r="I61" s="25"/>
    </row>
    <row r="62" spans="1:9" x14ac:dyDescent="0.4">
      <c r="C62" s="25"/>
      <c r="D62" s="25"/>
      <c r="E62" s="27" t="s">
        <v>85</v>
      </c>
      <c r="F62" s="31">
        <v>2000000</v>
      </c>
      <c r="G62" s="22" t="s">
        <v>20</v>
      </c>
      <c r="H62" s="25"/>
      <c r="I62" s="25"/>
    </row>
    <row r="63" spans="1:9" ht="9.75" customHeight="1" x14ac:dyDescent="0.4">
      <c r="B63" s="28"/>
      <c r="C63" s="25"/>
      <c r="D63" s="25"/>
      <c r="E63" s="25"/>
      <c r="F63" s="25"/>
      <c r="G63" s="25"/>
      <c r="H63" s="25"/>
      <c r="I63" s="25"/>
    </row>
    <row r="64" spans="1:9" x14ac:dyDescent="0.4">
      <c r="D64" s="106" t="s">
        <v>110</v>
      </c>
      <c r="E64" s="107"/>
      <c r="F64" s="99" t="str">
        <f>IF(B56=0,"",IF(F56="売電の有無を選択","",ROUNDDOWN(MIN(F46:F47)+MIN(F51:F52)+MIN(F60,F62),-3)))</f>
        <v/>
      </c>
      <c r="G64" s="32" t="s">
        <v>24</v>
      </c>
    </row>
    <row r="65" spans="1:14" ht="7.5" customHeight="1" x14ac:dyDescent="0.4">
      <c r="B65" s="33"/>
      <c r="C65" s="33"/>
      <c r="D65" s="33"/>
      <c r="E65" s="34"/>
      <c r="F65" s="22"/>
    </row>
    <row r="66" spans="1:14" x14ac:dyDescent="0.4">
      <c r="A66" s="1" t="s">
        <v>86</v>
      </c>
      <c r="M66" s="41"/>
    </row>
    <row r="67" spans="1:14" ht="19.5" customHeight="1" x14ac:dyDescent="0.4">
      <c r="A67" s="47" t="s">
        <v>87</v>
      </c>
      <c r="B67" s="61"/>
      <c r="C67" s="61"/>
      <c r="D67" s="61"/>
      <c r="E67" s="61"/>
      <c r="F67" s="61"/>
      <c r="G67" s="61"/>
      <c r="H67" s="61"/>
    </row>
    <row r="68" spans="1:14" x14ac:dyDescent="0.4">
      <c r="A68" s="46" t="s">
        <v>42</v>
      </c>
      <c r="B68" s="61"/>
      <c r="C68" s="61"/>
      <c r="D68" s="61"/>
      <c r="E68" s="61"/>
      <c r="F68" s="61"/>
      <c r="G68" s="61"/>
      <c r="H68" s="61"/>
    </row>
    <row r="69" spans="1:14" ht="20.25" thickBot="1" x14ac:dyDescent="0.45">
      <c r="E69" s="38" t="s">
        <v>27</v>
      </c>
      <c r="F69" s="39" t="str">
        <f>J41</f>
        <v>0</v>
      </c>
      <c r="G69" s="1" t="s">
        <v>108</v>
      </c>
      <c r="M69" s="37"/>
      <c r="N69" s="40"/>
    </row>
    <row r="70" spans="1:14" ht="6.75" customHeight="1" thickTop="1" x14ac:dyDescent="0.4"/>
    <row r="71" spans="1:14" x14ac:dyDescent="0.4">
      <c r="D71" s="147" t="s">
        <v>109</v>
      </c>
      <c r="E71" s="148"/>
      <c r="F71" s="105" t="e">
        <f>ROUNDDOWN(MIN(F60,F62)*F69,-3)</f>
        <v>#VALUE!</v>
      </c>
      <c r="G71" s="60" t="s">
        <v>25</v>
      </c>
    </row>
    <row r="72" spans="1:14" ht="20.25" thickBot="1" x14ac:dyDescent="0.45"/>
    <row r="73" spans="1:14" ht="20.25" thickBot="1" x14ac:dyDescent="0.45">
      <c r="B73" s="117" t="s">
        <v>117</v>
      </c>
      <c r="C73" s="118"/>
      <c r="D73" s="118"/>
      <c r="E73" s="118"/>
      <c r="F73" s="108" t="e">
        <f>F71+F64</f>
        <v>#VALUE!</v>
      </c>
      <c r="G73" s="109" t="s">
        <v>111</v>
      </c>
    </row>
    <row r="83" spans="2:3" x14ac:dyDescent="0.4">
      <c r="C83" s="1" t="s">
        <v>28</v>
      </c>
    </row>
    <row r="84" spans="2:3" x14ac:dyDescent="0.4">
      <c r="C84" s="1" t="s">
        <v>38</v>
      </c>
    </row>
    <row r="85" spans="2:3" x14ac:dyDescent="0.4">
      <c r="C85" s="1" t="s">
        <v>39</v>
      </c>
    </row>
    <row r="88" spans="2:3" x14ac:dyDescent="0.4">
      <c r="B88" s="1" t="s">
        <v>29</v>
      </c>
    </row>
    <row r="89" spans="2:3" x14ac:dyDescent="0.4">
      <c r="B89" s="1" t="s">
        <v>30</v>
      </c>
    </row>
    <row r="90" spans="2:3" x14ac:dyDescent="0.4">
      <c r="B90" s="1" t="s">
        <v>26</v>
      </c>
    </row>
    <row r="93" spans="2:3" x14ac:dyDescent="0.4">
      <c r="B93" s="1" t="s">
        <v>29</v>
      </c>
    </row>
    <row r="94" spans="2:3" x14ac:dyDescent="0.4">
      <c r="B94" s="76" t="s">
        <v>62</v>
      </c>
    </row>
    <row r="95" spans="2:3" x14ac:dyDescent="0.4">
      <c r="B95" s="76" t="s">
        <v>68</v>
      </c>
    </row>
  </sheetData>
  <sheetProtection algorithmName="SHA-512" hashValue="TH0HV9VeNlXg+WC5RjHbJOCC6QJnNIxl7Ej4Pq9ydl9Q2NGK29/2CSGZ0RN35cNWo5hIEgokzA2dXr1RIKtDcg==" saltValue="isM62EjQFpwyQSYApAtuQQ==" spinCount="100000" sheet="1" selectLockedCells="1"/>
  <mergeCells count="22">
    <mergeCell ref="F21:G21"/>
    <mergeCell ref="D71:E71"/>
    <mergeCell ref="B51:C51"/>
    <mergeCell ref="B52:C52"/>
    <mergeCell ref="B56:C56"/>
    <mergeCell ref="B57:C57"/>
    <mergeCell ref="B73:E73"/>
    <mergeCell ref="D38:G38"/>
    <mergeCell ref="B30:C30"/>
    <mergeCell ref="C32:G32"/>
    <mergeCell ref="A1:H1"/>
    <mergeCell ref="B2:C2"/>
    <mergeCell ref="D9:E9"/>
    <mergeCell ref="F9:G9"/>
    <mergeCell ref="D13:F13"/>
    <mergeCell ref="B11:C11"/>
    <mergeCell ref="B9:C10"/>
    <mergeCell ref="B15:C19"/>
    <mergeCell ref="D15:E15"/>
    <mergeCell ref="F15:G15"/>
    <mergeCell ref="B21:C25"/>
    <mergeCell ref="D21:E21"/>
  </mergeCells>
  <phoneticPr fontId="3"/>
  <dataValidations count="3">
    <dataValidation type="list" allowBlank="1" showInputMessage="1" showErrorMessage="1" sqref="B11" xr:uid="{35319B95-393C-431C-A8F8-7139A86CB8B5}">
      <formula1>$C$83:$C$85</formula1>
    </dataValidation>
    <dataValidation type="list" allowBlank="1" showInputMessage="1" showErrorMessage="1" sqref="B41" xr:uid="{7F1D20EC-478F-4024-B521-5ADAA3FE7BB9}">
      <formula1>$B$88:$B$90</formula1>
    </dataValidation>
    <dataValidation type="list" allowBlank="1" showInputMessage="1" showErrorMessage="1" sqref="B32" xr:uid="{4FE416F7-5EBA-4D03-AF90-B1E6E49BF61D}">
      <formula1>$B$93:$B$95</formula1>
    </dataValidation>
  </dataValidations>
  <pageMargins left="0.7" right="0.7" top="0.75" bottom="0.75" header="0.3" footer="0.3"/>
  <pageSetup paperSize="9" scale="9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77FFB0-3DA8-405A-9D85-1B1B965B66CF}">
  <dimension ref="A1:R92"/>
  <sheetViews>
    <sheetView tabSelected="1" view="pageBreakPreview" zoomScale="87" zoomScaleNormal="100" zoomScaleSheetLayoutView="87" workbookViewId="0">
      <selection activeCell="F7" sqref="F7"/>
    </sheetView>
  </sheetViews>
  <sheetFormatPr defaultColWidth="9" defaultRowHeight="19.5" x14ac:dyDescent="0.4"/>
  <cols>
    <col min="1" max="1" width="3" style="1" customWidth="1"/>
    <col min="2" max="3" width="7.875" style="1" customWidth="1"/>
    <col min="4" max="4" width="20.5" style="1" customWidth="1"/>
    <col min="5" max="5" width="14.75" style="1" customWidth="1"/>
    <col min="6" max="6" width="11.875" style="1" customWidth="1"/>
    <col min="7" max="7" width="9.125" style="1" customWidth="1"/>
    <col min="8" max="8" width="6.375" style="1" customWidth="1"/>
    <col min="9" max="16384" width="9" style="1"/>
  </cols>
  <sheetData>
    <row r="1" spans="1:8" ht="26.25" thickBot="1" x14ac:dyDescent="0.45">
      <c r="A1" s="127" t="s">
        <v>55</v>
      </c>
      <c r="B1" s="127"/>
      <c r="C1" s="127"/>
      <c r="D1" s="127"/>
      <c r="E1" s="127"/>
      <c r="F1" s="127"/>
      <c r="G1" s="127"/>
      <c r="H1" s="127"/>
    </row>
    <row r="2" spans="1:8" ht="20.25" thickBot="1" x14ac:dyDescent="0.45">
      <c r="A2" s="1" t="s">
        <v>105</v>
      </c>
      <c r="B2" s="128" t="s">
        <v>0</v>
      </c>
      <c r="C2" s="129"/>
      <c r="D2" s="1" t="s">
        <v>93</v>
      </c>
    </row>
    <row r="3" spans="1:8" ht="20.25" thickBot="1" x14ac:dyDescent="0.45">
      <c r="B3" s="1" t="s">
        <v>112</v>
      </c>
    </row>
    <row r="4" spans="1:8" ht="20.25" thickBot="1" x14ac:dyDescent="0.45">
      <c r="A4" s="1" t="s">
        <v>105</v>
      </c>
      <c r="B4" s="157" t="s">
        <v>104</v>
      </c>
      <c r="C4" s="158"/>
      <c r="D4" s="1" t="s">
        <v>120</v>
      </c>
    </row>
    <row r="5" spans="1:8" ht="6" customHeight="1" x14ac:dyDescent="0.4"/>
    <row r="6" spans="1:8" ht="20.25" thickBot="1" x14ac:dyDescent="0.45">
      <c r="A6" s="1" t="s">
        <v>1</v>
      </c>
    </row>
    <row r="7" spans="1:8" ht="20.25" thickBot="1" x14ac:dyDescent="0.45">
      <c r="A7" s="1" t="s">
        <v>78</v>
      </c>
      <c r="F7" s="20" t="s">
        <v>119</v>
      </c>
      <c r="G7" s="1" t="s">
        <v>45</v>
      </c>
    </row>
    <row r="8" spans="1:8" ht="7.5" customHeight="1" x14ac:dyDescent="0.4">
      <c r="B8" s="49"/>
      <c r="C8" s="48"/>
      <c r="D8" s="50"/>
      <c r="E8" s="50"/>
      <c r="F8" s="50"/>
    </row>
    <row r="9" spans="1:8" ht="20.25" thickBot="1" x14ac:dyDescent="0.45">
      <c r="A9" s="1" t="s">
        <v>36</v>
      </c>
      <c r="D9" s="51"/>
    </row>
    <row r="10" spans="1:8" ht="20.25" customHeight="1" thickBot="1" x14ac:dyDescent="0.45">
      <c r="B10" s="137" t="s">
        <v>2</v>
      </c>
      <c r="C10" s="138"/>
      <c r="D10" s="130" t="s">
        <v>3</v>
      </c>
      <c r="E10" s="152"/>
      <c r="F10" s="153"/>
      <c r="G10" s="154"/>
    </row>
    <row r="11" spans="1:8" ht="20.25" customHeight="1" thickBot="1" x14ac:dyDescent="0.45">
      <c r="B11" s="139"/>
      <c r="C11" s="140"/>
      <c r="D11" s="92" t="s">
        <v>58</v>
      </c>
      <c r="E11" s="116" t="s">
        <v>60</v>
      </c>
      <c r="F11" s="155" t="s">
        <v>59</v>
      </c>
      <c r="G11" s="156"/>
    </row>
    <row r="12" spans="1:8" ht="36.75" thickBot="1" x14ac:dyDescent="0.45">
      <c r="B12" s="139"/>
      <c r="C12" s="140"/>
      <c r="D12" s="52" t="s">
        <v>4</v>
      </c>
      <c r="E12" s="73" t="s">
        <v>5</v>
      </c>
      <c r="F12" s="4" t="s">
        <v>6</v>
      </c>
      <c r="G12" s="5" t="s">
        <v>7</v>
      </c>
    </row>
    <row r="13" spans="1:8" x14ac:dyDescent="0.4">
      <c r="B13" s="54"/>
      <c r="C13" s="55"/>
      <c r="D13" s="6"/>
      <c r="E13" s="7"/>
      <c r="F13" s="8"/>
      <c r="G13" s="8"/>
    </row>
    <row r="14" spans="1:8" ht="20.25" thickBot="1" x14ac:dyDescent="0.45">
      <c r="B14" s="54"/>
      <c r="C14" s="55"/>
      <c r="D14" s="11"/>
      <c r="E14" s="12"/>
      <c r="F14" s="13"/>
      <c r="G14" s="13"/>
    </row>
    <row r="15" spans="1:8" ht="20.25" thickBot="1" x14ac:dyDescent="0.45">
      <c r="B15" s="56"/>
      <c r="C15" s="51"/>
      <c r="D15" s="163" t="s">
        <v>9</v>
      </c>
      <c r="E15" s="163"/>
      <c r="F15" s="163"/>
      <c r="G15" s="20"/>
      <c r="H15" s="1" t="s">
        <v>46</v>
      </c>
    </row>
    <row r="16" spans="1:8" ht="8.25" customHeight="1" thickBot="1" x14ac:dyDescent="0.45"/>
    <row r="17" spans="1:17" ht="19.5" customHeight="1" thickBot="1" x14ac:dyDescent="0.45">
      <c r="B17" s="137" t="s">
        <v>10</v>
      </c>
      <c r="C17" s="138"/>
      <c r="D17" s="144" t="s">
        <v>3</v>
      </c>
      <c r="E17" s="131"/>
      <c r="F17" s="132"/>
      <c r="G17" s="133"/>
    </row>
    <row r="18" spans="1:17" ht="20.25" thickBot="1" x14ac:dyDescent="0.45">
      <c r="B18" s="139"/>
      <c r="C18" s="140"/>
      <c r="D18" s="3" t="s">
        <v>4</v>
      </c>
      <c r="E18" s="44" t="s">
        <v>11</v>
      </c>
    </row>
    <row r="19" spans="1:17" x14ac:dyDescent="0.4">
      <c r="B19" s="139"/>
      <c r="C19" s="141"/>
      <c r="D19" s="6"/>
      <c r="E19" s="15"/>
    </row>
    <row r="20" spans="1:17" ht="20.25" thickBot="1" x14ac:dyDescent="0.45">
      <c r="B20" s="139"/>
      <c r="C20" s="141"/>
      <c r="D20" s="11"/>
      <c r="E20" s="16"/>
    </row>
    <row r="21" spans="1:17" ht="20.25" thickBot="1" x14ac:dyDescent="0.45">
      <c r="B21" s="142"/>
      <c r="C21" s="143"/>
      <c r="D21" s="42" t="s">
        <v>13</v>
      </c>
      <c r="E21" s="20"/>
      <c r="F21" s="1" t="s">
        <v>47</v>
      </c>
    </row>
    <row r="22" spans="1:17" ht="5.25" customHeight="1" thickBot="1" x14ac:dyDescent="0.45">
      <c r="I22" s="57"/>
      <c r="J22" s="57"/>
      <c r="K22" s="57"/>
      <c r="L22" s="57"/>
    </row>
    <row r="23" spans="1:17" ht="20.25" thickBot="1" x14ac:dyDescent="0.45">
      <c r="B23" s="137" t="s">
        <v>57</v>
      </c>
      <c r="C23" s="138"/>
      <c r="D23" s="144" t="s">
        <v>3</v>
      </c>
      <c r="E23" s="131"/>
      <c r="F23" s="132"/>
      <c r="G23" s="133"/>
    </row>
    <row r="24" spans="1:17" ht="20.25" thickBot="1" x14ac:dyDescent="0.45">
      <c r="B24" s="139"/>
      <c r="C24" s="140"/>
      <c r="D24" s="3" t="s">
        <v>4</v>
      </c>
      <c r="E24" s="69" t="s">
        <v>50</v>
      </c>
      <c r="F24" s="45" t="s">
        <v>51</v>
      </c>
    </row>
    <row r="25" spans="1:17" x14ac:dyDescent="0.4">
      <c r="B25" s="139"/>
      <c r="C25" s="141"/>
      <c r="D25" s="6"/>
      <c r="E25" s="15"/>
    </row>
    <row r="26" spans="1:17" ht="20.25" thickBot="1" x14ac:dyDescent="0.45">
      <c r="B26" s="139"/>
      <c r="C26" s="141"/>
      <c r="D26" s="11"/>
      <c r="E26" s="13"/>
    </row>
    <row r="27" spans="1:17" ht="20.25" thickBot="1" x14ac:dyDescent="0.45">
      <c r="B27" s="139"/>
      <c r="C27" s="140"/>
      <c r="D27" s="42" t="s">
        <v>15</v>
      </c>
      <c r="E27" s="20"/>
      <c r="F27" s="1" t="s">
        <v>94</v>
      </c>
    </row>
    <row r="28" spans="1:17" ht="20.25" thickBot="1" x14ac:dyDescent="0.45">
      <c r="B28" s="70"/>
      <c r="C28" s="71"/>
      <c r="D28" s="72" t="s">
        <v>56</v>
      </c>
      <c r="E28" s="20"/>
      <c r="F28" s="1" t="s">
        <v>95</v>
      </c>
    </row>
    <row r="29" spans="1:17" ht="14.25" customHeight="1" x14ac:dyDescent="0.4">
      <c r="B29" s="21" t="s">
        <v>35</v>
      </c>
    </row>
    <row r="30" spans="1:17" ht="20.25" thickBot="1" x14ac:dyDescent="0.45">
      <c r="B30" s="1" t="s">
        <v>64</v>
      </c>
      <c r="C30" s="25"/>
      <c r="D30" s="25"/>
      <c r="E30" s="25"/>
      <c r="F30" s="22"/>
      <c r="G30" s="19"/>
    </row>
    <row r="31" spans="1:17" ht="20.25" thickBot="1" x14ac:dyDescent="0.45">
      <c r="A31" s="19"/>
      <c r="B31" s="1" t="s">
        <v>122</v>
      </c>
      <c r="F31" s="74"/>
      <c r="G31" s="1" t="s">
        <v>96</v>
      </c>
      <c r="L31" s="122" t="str">
        <f>IF(E27=0,"",IF(E27&lt;17.76,141000,160000))</f>
        <v/>
      </c>
      <c r="M31" s="123"/>
      <c r="N31" s="65" t="s">
        <v>41</v>
      </c>
      <c r="P31" s="59" t="str">
        <f>IF(E28="","",IFERROR(E28/E27,""))</f>
        <v/>
      </c>
      <c r="Q31" s="60" t="s">
        <v>40</v>
      </c>
    </row>
    <row r="32" spans="1:17" ht="20.25" thickBot="1" x14ac:dyDescent="0.45">
      <c r="A32" s="19"/>
      <c r="B32" s="91" t="s">
        <v>121</v>
      </c>
      <c r="L32" s="88"/>
      <c r="M32" s="88"/>
      <c r="N32" s="89"/>
      <c r="P32" s="90"/>
      <c r="Q32" s="19"/>
    </row>
    <row r="33" spans="1:18" ht="20.25" customHeight="1" thickBot="1" x14ac:dyDescent="0.45">
      <c r="B33" s="80" t="s">
        <v>62</v>
      </c>
      <c r="C33" s="81" t="s">
        <v>69</v>
      </c>
      <c r="D33" s="82"/>
      <c r="E33" s="82"/>
      <c r="F33" s="82"/>
      <c r="G33" s="83"/>
      <c r="H33" s="79"/>
      <c r="I33" s="57"/>
      <c r="J33" s="57"/>
      <c r="K33" s="57"/>
      <c r="L33" s="57"/>
      <c r="M33" s="160" t="s">
        <v>61</v>
      </c>
      <c r="N33" s="161"/>
      <c r="O33" s="161"/>
      <c r="P33" s="161"/>
      <c r="Q33" s="161"/>
      <c r="R33" s="162"/>
    </row>
    <row r="34" spans="1:18" ht="20.25" customHeight="1" thickBot="1" x14ac:dyDescent="0.45">
      <c r="B34" s="84" t="s">
        <v>62</v>
      </c>
      <c r="C34" s="85" t="s">
        <v>70</v>
      </c>
      <c r="D34" s="86"/>
      <c r="E34" s="86"/>
      <c r="F34" s="86"/>
      <c r="G34" s="87"/>
      <c r="H34" s="79"/>
    </row>
    <row r="35" spans="1:18" ht="10.5" customHeight="1" x14ac:dyDescent="0.4"/>
    <row r="36" spans="1:18" ht="20.25" thickBot="1" x14ac:dyDescent="0.45">
      <c r="A36" s="1" t="s">
        <v>102</v>
      </c>
    </row>
    <row r="37" spans="1:18" ht="20.25" thickBot="1" x14ac:dyDescent="0.45">
      <c r="B37" s="1" t="s">
        <v>75</v>
      </c>
      <c r="F37" s="74"/>
      <c r="G37" s="1" t="s">
        <v>113</v>
      </c>
    </row>
    <row r="38" spans="1:18" ht="20.25" thickBot="1" x14ac:dyDescent="0.45">
      <c r="B38" s="1" t="s">
        <v>79</v>
      </c>
      <c r="F38" s="93"/>
      <c r="G38" s="1" t="s">
        <v>114</v>
      </c>
    </row>
    <row r="39" spans="1:18" ht="20.25" thickBot="1" x14ac:dyDescent="0.45">
      <c r="C39" s="1" t="s">
        <v>115</v>
      </c>
      <c r="F39" s="74"/>
      <c r="G39" s="1" t="s">
        <v>101</v>
      </c>
    </row>
    <row r="40" spans="1:18" ht="8.25" customHeight="1" x14ac:dyDescent="0.4"/>
    <row r="41" spans="1:18" ht="20.25" customHeight="1" thickBot="1" x14ac:dyDescent="0.45">
      <c r="B41" s="1" t="s">
        <v>107</v>
      </c>
    </row>
    <row r="42" spans="1:18" x14ac:dyDescent="0.4">
      <c r="B42" s="103" t="s">
        <v>106</v>
      </c>
      <c r="C42" s="82"/>
      <c r="D42" s="82"/>
      <c r="E42" s="82"/>
      <c r="F42" s="82"/>
      <c r="G42" s="83"/>
    </row>
    <row r="43" spans="1:18" ht="20.25" thickBot="1" x14ac:dyDescent="0.45">
      <c r="B43" s="104" t="s">
        <v>103</v>
      </c>
      <c r="C43" s="101"/>
      <c r="D43" s="101"/>
      <c r="E43" s="101"/>
      <c r="F43" s="101"/>
      <c r="G43" s="102"/>
    </row>
    <row r="44" spans="1:18" ht="9.75" customHeight="1" x14ac:dyDescent="0.4">
      <c r="B44" s="100"/>
    </row>
    <row r="45" spans="1:18" ht="20.25" thickBot="1" x14ac:dyDescent="0.45">
      <c r="A45" s="1" t="s">
        <v>91</v>
      </c>
    </row>
    <row r="46" spans="1:18" ht="20.25" thickBot="1" x14ac:dyDescent="0.45">
      <c r="A46" s="114"/>
      <c r="B46" s="115" t="s">
        <v>62</v>
      </c>
      <c r="C46" s="113" t="s">
        <v>32</v>
      </c>
      <c r="J46" s="36" t="str">
        <f>IF(B46="該当",0.2,"0")</f>
        <v>0</v>
      </c>
    </row>
    <row r="47" spans="1:18" ht="15" customHeight="1" x14ac:dyDescent="0.4">
      <c r="B47" s="112"/>
      <c r="C47" s="2" t="s">
        <v>44</v>
      </c>
    </row>
    <row r="48" spans="1:18" ht="15" customHeight="1" x14ac:dyDescent="0.4">
      <c r="B48" s="21"/>
      <c r="C48" s="2"/>
    </row>
    <row r="49" spans="1:9" x14ac:dyDescent="0.4">
      <c r="A49" s="1" t="s">
        <v>92</v>
      </c>
    </row>
    <row r="50" spans="1:9" ht="20.25" thickBot="1" x14ac:dyDescent="0.45">
      <c r="A50" s="1" t="s">
        <v>80</v>
      </c>
    </row>
    <row r="51" spans="1:9" x14ac:dyDescent="0.4">
      <c r="B51" s="74"/>
      <c r="C51" s="22" t="s">
        <v>16</v>
      </c>
      <c r="D51" s="23">
        <v>50000</v>
      </c>
      <c r="E51" s="22" t="s">
        <v>17</v>
      </c>
      <c r="F51" s="74"/>
      <c r="G51" s="25" t="s">
        <v>18</v>
      </c>
      <c r="H51" s="25"/>
      <c r="I51" s="25"/>
    </row>
    <row r="52" spans="1:9" x14ac:dyDescent="0.4">
      <c r="B52" s="26"/>
      <c r="C52" s="22"/>
      <c r="D52" s="22"/>
      <c r="E52" s="27" t="s">
        <v>19</v>
      </c>
      <c r="F52" s="23">
        <v>1000000</v>
      </c>
      <c r="G52" s="25" t="s">
        <v>20</v>
      </c>
      <c r="H52" s="25"/>
      <c r="I52" s="25"/>
    </row>
    <row r="53" spans="1:9" x14ac:dyDescent="0.4">
      <c r="B53" s="28" t="s">
        <v>89</v>
      </c>
      <c r="C53" s="25"/>
      <c r="D53" s="25"/>
      <c r="E53" s="25"/>
      <c r="F53" s="25"/>
      <c r="G53" s="25"/>
      <c r="H53" s="25"/>
      <c r="I53" s="25"/>
    </row>
    <row r="54" spans="1:9" ht="20.25" thickBot="1" x14ac:dyDescent="0.45">
      <c r="A54" s="1" t="s">
        <v>81</v>
      </c>
      <c r="B54" s="33"/>
      <c r="C54" s="33"/>
      <c r="D54" s="33"/>
      <c r="E54" s="34"/>
      <c r="F54" s="22"/>
    </row>
    <row r="55" spans="1:9" ht="20.25" thickBot="1" x14ac:dyDescent="0.45">
      <c r="B55" s="159"/>
      <c r="C55" s="129"/>
      <c r="D55" s="22" t="s">
        <v>43</v>
      </c>
      <c r="E55" s="22" t="s">
        <v>22</v>
      </c>
      <c r="F55" s="74"/>
      <c r="G55" s="22" t="s">
        <v>18</v>
      </c>
    </row>
    <row r="56" spans="1:9" x14ac:dyDescent="0.4">
      <c r="B56" s="151" t="s">
        <v>23</v>
      </c>
      <c r="C56" s="151"/>
      <c r="D56" s="22"/>
      <c r="E56" s="27" t="s">
        <v>19</v>
      </c>
      <c r="F56" s="31">
        <v>853000</v>
      </c>
      <c r="G56" s="22" t="s">
        <v>20</v>
      </c>
    </row>
    <row r="57" spans="1:9" ht="9.75" customHeight="1" x14ac:dyDescent="0.4">
      <c r="B57" s="25"/>
      <c r="C57" s="25"/>
      <c r="D57" s="25"/>
      <c r="E57" s="25"/>
      <c r="F57" s="25"/>
      <c r="G57" s="25"/>
    </row>
    <row r="58" spans="1:9" x14ac:dyDescent="0.4">
      <c r="A58" s="1" t="s">
        <v>82</v>
      </c>
      <c r="B58" s="25"/>
      <c r="C58" s="25"/>
      <c r="D58" s="25"/>
      <c r="E58" s="25"/>
      <c r="F58" s="25"/>
      <c r="G58" s="25"/>
    </row>
    <row r="59" spans="1:9" ht="20.25" thickBot="1" x14ac:dyDescent="0.45">
      <c r="A59" s="1" t="s">
        <v>52</v>
      </c>
      <c r="B59" s="25"/>
      <c r="C59" s="25"/>
      <c r="D59" s="25"/>
      <c r="E59" s="25"/>
      <c r="F59" s="25"/>
      <c r="G59" s="25"/>
    </row>
    <row r="60" spans="1:9" ht="20.25" thickBot="1" x14ac:dyDescent="0.45">
      <c r="B60" s="159"/>
      <c r="C60" s="129"/>
      <c r="D60" s="22" t="s">
        <v>63</v>
      </c>
      <c r="E60" s="22" t="s">
        <v>22</v>
      </c>
      <c r="F60" s="74"/>
      <c r="G60" s="22" t="s">
        <v>18</v>
      </c>
    </row>
    <row r="61" spans="1:9" x14ac:dyDescent="0.4">
      <c r="B61" s="151" t="s">
        <v>88</v>
      </c>
      <c r="C61" s="151"/>
      <c r="D61" s="22"/>
    </row>
    <row r="62" spans="1:9" ht="20.25" thickBot="1" x14ac:dyDescent="0.45">
      <c r="A62" s="1" t="s">
        <v>83</v>
      </c>
      <c r="B62" s="33"/>
      <c r="C62" s="33"/>
      <c r="D62" s="33"/>
      <c r="E62" s="34"/>
      <c r="F62" s="22"/>
    </row>
    <row r="63" spans="1:9" ht="20.25" thickBot="1" x14ac:dyDescent="0.45">
      <c r="B63" s="74"/>
      <c r="C63" s="22" t="s">
        <v>16</v>
      </c>
      <c r="D63" s="23">
        <v>30000</v>
      </c>
      <c r="E63" s="22" t="s">
        <v>17</v>
      </c>
      <c r="F63" s="74"/>
      <c r="G63" s="25" t="s">
        <v>18</v>
      </c>
      <c r="H63" s="25"/>
      <c r="I63" s="25"/>
    </row>
    <row r="64" spans="1:9" ht="10.5" customHeight="1" thickBot="1" x14ac:dyDescent="0.45">
      <c r="H64" s="25"/>
      <c r="I64" s="25"/>
    </row>
    <row r="65" spans="1:14" ht="20.25" thickBot="1" x14ac:dyDescent="0.45">
      <c r="B65" s="96"/>
      <c r="C65" s="22"/>
      <c r="D65" s="22"/>
      <c r="E65" s="98" t="s">
        <v>84</v>
      </c>
      <c r="F65" s="74"/>
      <c r="G65" s="25" t="s">
        <v>21</v>
      </c>
      <c r="H65" s="25"/>
      <c r="I65" s="25"/>
    </row>
    <row r="66" spans="1:14" x14ac:dyDescent="0.4">
      <c r="C66" s="25"/>
      <c r="D66" s="25"/>
      <c r="E66" s="27" t="s">
        <v>85</v>
      </c>
      <c r="F66" s="31">
        <v>2000000</v>
      </c>
      <c r="G66" s="22" t="s">
        <v>20</v>
      </c>
      <c r="H66" s="25"/>
      <c r="I66" s="25"/>
    </row>
    <row r="67" spans="1:14" ht="9.75" customHeight="1" thickBot="1" x14ac:dyDescent="0.45">
      <c r="B67" s="28"/>
      <c r="C67" s="25"/>
      <c r="D67" s="25"/>
      <c r="E67" s="25"/>
      <c r="F67" s="25"/>
      <c r="G67" s="25"/>
      <c r="H67" s="25"/>
      <c r="I67" s="25"/>
    </row>
    <row r="68" spans="1:14" ht="20.25" thickBot="1" x14ac:dyDescent="0.45">
      <c r="D68" s="106" t="s">
        <v>110</v>
      </c>
      <c r="E68" s="107"/>
      <c r="F68" s="74"/>
      <c r="G68" s="32" t="s">
        <v>24</v>
      </c>
    </row>
    <row r="69" spans="1:14" x14ac:dyDescent="0.4">
      <c r="B69" s="33"/>
      <c r="C69" s="33"/>
      <c r="D69" s="164" t="s">
        <v>123</v>
      </c>
      <c r="F69" s="22"/>
    </row>
    <row r="70" spans="1:14" x14ac:dyDescent="0.4">
      <c r="A70" s="1" t="s">
        <v>54</v>
      </c>
      <c r="M70" s="41"/>
    </row>
    <row r="71" spans="1:14" ht="19.5" customHeight="1" x14ac:dyDescent="0.4">
      <c r="A71" s="1" t="s">
        <v>99</v>
      </c>
      <c r="B71" s="61"/>
      <c r="C71" s="61"/>
      <c r="D71" s="61"/>
      <c r="E71" s="61"/>
      <c r="F71" s="61"/>
      <c r="G71" s="61"/>
      <c r="H71" s="61"/>
    </row>
    <row r="72" spans="1:14" ht="20.25" thickBot="1" x14ac:dyDescent="0.45">
      <c r="A72" s="47" t="s">
        <v>98</v>
      </c>
      <c r="B72" s="1" t="s">
        <v>100</v>
      </c>
      <c r="C72" s="61"/>
      <c r="D72" s="61"/>
      <c r="E72" s="61"/>
      <c r="F72" s="61"/>
      <c r="G72" s="61"/>
      <c r="H72" s="61"/>
    </row>
    <row r="73" spans="1:14" ht="20.25" thickBot="1" x14ac:dyDescent="0.45">
      <c r="B73" s="46"/>
      <c r="E73" s="38" t="s">
        <v>27</v>
      </c>
      <c r="F73" s="75"/>
      <c r="G73" s="1" t="s">
        <v>116</v>
      </c>
      <c r="M73" s="37"/>
      <c r="N73" s="40"/>
    </row>
    <row r="74" spans="1:14" ht="6.75" customHeight="1" thickTop="1" thickBot="1" x14ac:dyDescent="0.45"/>
    <row r="75" spans="1:14" ht="20.25" thickBot="1" x14ac:dyDescent="0.45">
      <c r="D75" s="147" t="s">
        <v>109</v>
      </c>
      <c r="E75" s="148"/>
      <c r="F75" s="74"/>
      <c r="G75" s="60" t="s">
        <v>25</v>
      </c>
    </row>
    <row r="76" spans="1:14" ht="20.25" thickBot="1" x14ac:dyDescent="0.45"/>
    <row r="77" spans="1:14" ht="20.25" thickBot="1" x14ac:dyDescent="0.45">
      <c r="B77" s="117" t="s">
        <v>117</v>
      </c>
      <c r="C77" s="118"/>
      <c r="D77" s="118"/>
      <c r="E77" s="118"/>
      <c r="F77" s="74"/>
      <c r="G77" s="109" t="s">
        <v>111</v>
      </c>
    </row>
    <row r="80" spans="1:14" x14ac:dyDescent="0.4">
      <c r="C80" s="1" t="s">
        <v>28</v>
      </c>
    </row>
    <row r="81" spans="2:3" x14ac:dyDescent="0.4">
      <c r="C81" s="1" t="s">
        <v>38</v>
      </c>
    </row>
    <row r="82" spans="2:3" x14ac:dyDescent="0.4">
      <c r="C82" s="1" t="s">
        <v>39</v>
      </c>
    </row>
    <row r="90" spans="2:3" x14ac:dyDescent="0.4">
      <c r="B90" s="1" t="s">
        <v>29</v>
      </c>
    </row>
    <row r="91" spans="2:3" x14ac:dyDescent="0.4">
      <c r="B91" s="1" t="s">
        <v>30</v>
      </c>
    </row>
    <row r="92" spans="2:3" x14ac:dyDescent="0.4">
      <c r="B92" s="1" t="s">
        <v>26</v>
      </c>
    </row>
  </sheetData>
  <sheetProtection algorithmName="SHA-512" hashValue="9AneLtWIk9YcsnlXoIIaphkyYzwym9wOHlz7rvdPsieRvFZnaWPexwfyW7FbTbUDaCDC4PnU3YUKvJsFfwSdkw==" saltValue="9BwZNTUTfBKbiUxR4FpGAw==" spinCount="100000" sheet="1" selectLockedCells="1"/>
  <mergeCells count="22">
    <mergeCell ref="L31:M31"/>
    <mergeCell ref="M33:R33"/>
    <mergeCell ref="D15:F15"/>
    <mergeCell ref="B17:C21"/>
    <mergeCell ref="D17:E17"/>
    <mergeCell ref="F17:G17"/>
    <mergeCell ref="B23:C27"/>
    <mergeCell ref="D23:E23"/>
    <mergeCell ref="F23:G23"/>
    <mergeCell ref="B77:E77"/>
    <mergeCell ref="A1:H1"/>
    <mergeCell ref="B2:C2"/>
    <mergeCell ref="B10:C12"/>
    <mergeCell ref="D10:E10"/>
    <mergeCell ref="F10:G10"/>
    <mergeCell ref="F11:G11"/>
    <mergeCell ref="B4:C4"/>
    <mergeCell ref="D75:E75"/>
    <mergeCell ref="B55:C55"/>
    <mergeCell ref="B56:C56"/>
    <mergeCell ref="B60:C60"/>
    <mergeCell ref="B61:C61"/>
  </mergeCells>
  <phoneticPr fontId="3"/>
  <pageMargins left="0.7" right="0.7" top="0.75" bottom="0.75" header="0.3" footer="0.3"/>
  <pageSetup paperSize="9" scale="92" orientation="portrait" r:id="rId1"/>
  <rowBreaks count="1" manualBreakCount="1">
    <brk id="43" max="7"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CDC027-7035-46BA-AF40-95A46C561000}">
  <dimension ref="A1:N91"/>
  <sheetViews>
    <sheetView view="pageBreakPreview" topLeftCell="A37" zoomScale="87" zoomScaleNormal="100" zoomScaleSheetLayoutView="87" workbookViewId="0">
      <selection activeCell="F6" sqref="F6"/>
    </sheetView>
  </sheetViews>
  <sheetFormatPr defaultColWidth="9" defaultRowHeight="19.5" x14ac:dyDescent="0.4"/>
  <cols>
    <col min="1" max="1" width="3" style="1" customWidth="1"/>
    <col min="2" max="3" width="7.875" style="1" customWidth="1"/>
    <col min="4" max="4" width="20.5" style="1" customWidth="1"/>
    <col min="5" max="5" width="14.75" style="1" customWidth="1"/>
    <col min="6" max="6" width="11.875" style="1" customWidth="1"/>
    <col min="7" max="7" width="9.125" style="1" customWidth="1"/>
    <col min="8" max="8" width="6.375" style="1" customWidth="1"/>
    <col min="9" max="16384" width="9" style="1"/>
  </cols>
  <sheetData>
    <row r="1" spans="1:8" ht="26.25" thickBot="1" x14ac:dyDescent="0.45">
      <c r="A1" s="127" t="s">
        <v>31</v>
      </c>
      <c r="B1" s="127"/>
      <c r="C1" s="127"/>
      <c r="D1" s="127"/>
      <c r="E1" s="127"/>
      <c r="F1" s="127"/>
      <c r="G1" s="127"/>
      <c r="H1" s="127"/>
    </row>
    <row r="2" spans="1:8" ht="20.25" thickBot="1" x14ac:dyDescent="0.45">
      <c r="B2" s="128" t="s">
        <v>0</v>
      </c>
      <c r="C2" s="129"/>
      <c r="D2" s="1" t="s">
        <v>93</v>
      </c>
    </row>
    <row r="3" spans="1:8" x14ac:dyDescent="0.4">
      <c r="B3" s="1" t="s">
        <v>112</v>
      </c>
    </row>
    <row r="4" spans="1:8" ht="6" customHeight="1" x14ac:dyDescent="0.4"/>
    <row r="5" spans="1:8" ht="20.25" thickBot="1" x14ac:dyDescent="0.45">
      <c r="A5" s="1" t="s">
        <v>1</v>
      </c>
    </row>
    <row r="6" spans="1:8" ht="20.25" thickBot="1" x14ac:dyDescent="0.45">
      <c r="A6" s="1" t="s">
        <v>78</v>
      </c>
      <c r="F6" s="20">
        <v>4000000</v>
      </c>
      <c r="G6" s="1" t="s">
        <v>45</v>
      </c>
    </row>
    <row r="7" spans="1:8" ht="7.5" customHeight="1" x14ac:dyDescent="0.4">
      <c r="B7" s="49"/>
      <c r="C7" s="48"/>
      <c r="D7" s="50"/>
      <c r="E7" s="50"/>
      <c r="F7" s="50"/>
    </row>
    <row r="8" spans="1:8" ht="20.25" thickBot="1" x14ac:dyDescent="0.45">
      <c r="A8" s="1" t="s">
        <v>36</v>
      </c>
      <c r="D8" s="51"/>
    </row>
    <row r="9" spans="1:8" ht="20.25" customHeight="1" thickBot="1" x14ac:dyDescent="0.45">
      <c r="B9" s="137" t="s">
        <v>2</v>
      </c>
      <c r="C9" s="138"/>
      <c r="D9" s="130" t="s">
        <v>3</v>
      </c>
      <c r="E9" s="131"/>
      <c r="F9" s="132" t="s">
        <v>71</v>
      </c>
      <c r="G9" s="133"/>
    </row>
    <row r="10" spans="1:8" ht="36.75" thickBot="1" x14ac:dyDescent="0.45">
      <c r="B10" s="139"/>
      <c r="C10" s="140"/>
      <c r="D10" s="52" t="s">
        <v>4</v>
      </c>
      <c r="E10" s="63" t="s">
        <v>5</v>
      </c>
      <c r="F10" s="4" t="s">
        <v>6</v>
      </c>
      <c r="G10" s="5" t="s">
        <v>7</v>
      </c>
    </row>
    <row r="11" spans="1:8" ht="20.25" thickBot="1" x14ac:dyDescent="0.45">
      <c r="B11" s="135" t="s">
        <v>38</v>
      </c>
      <c r="C11" s="136"/>
      <c r="D11" s="6" t="s">
        <v>8</v>
      </c>
      <c r="E11" s="7">
        <v>259</v>
      </c>
      <c r="F11" s="8">
        <v>100</v>
      </c>
      <c r="G11" s="9">
        <f>E11*F11</f>
        <v>25900</v>
      </c>
    </row>
    <row r="12" spans="1:8" ht="20.25" thickBot="1" x14ac:dyDescent="0.45">
      <c r="B12" s="54"/>
      <c r="C12" s="55"/>
      <c r="D12" s="11"/>
      <c r="E12" s="12"/>
      <c r="F12" s="13"/>
      <c r="G12" s="10">
        <f>E12*F12</f>
        <v>0</v>
      </c>
    </row>
    <row r="13" spans="1:8" x14ac:dyDescent="0.4">
      <c r="B13" s="56"/>
      <c r="C13" s="51"/>
      <c r="D13" s="134" t="s">
        <v>9</v>
      </c>
      <c r="E13" s="134"/>
      <c r="F13" s="134"/>
      <c r="G13" s="14">
        <f>ROUNDDOWN(SUM(G11:G12)/1000,2)</f>
        <v>25.9</v>
      </c>
      <c r="H13" s="1" t="s">
        <v>46</v>
      </c>
    </row>
    <row r="14" spans="1:8" ht="8.25" customHeight="1" thickBot="1" x14ac:dyDescent="0.45"/>
    <row r="15" spans="1:8" ht="19.5" customHeight="1" thickBot="1" x14ac:dyDescent="0.45">
      <c r="B15" s="137" t="s">
        <v>10</v>
      </c>
      <c r="C15" s="138"/>
      <c r="D15" s="144" t="s">
        <v>3</v>
      </c>
      <c r="E15" s="131"/>
      <c r="F15" s="132" t="s">
        <v>71</v>
      </c>
      <c r="G15" s="133"/>
    </row>
    <row r="16" spans="1:8" ht="20.25" thickBot="1" x14ac:dyDescent="0.45">
      <c r="B16" s="139"/>
      <c r="C16" s="140"/>
      <c r="D16" s="3" t="s">
        <v>4</v>
      </c>
      <c r="E16" s="44" t="s">
        <v>11</v>
      </c>
    </row>
    <row r="17" spans="1:12" x14ac:dyDescent="0.4">
      <c r="B17" s="139"/>
      <c r="C17" s="141"/>
      <c r="D17" s="6" t="s">
        <v>12</v>
      </c>
      <c r="E17" s="15">
        <v>22.56</v>
      </c>
    </row>
    <row r="18" spans="1:12" ht="20.25" thickBot="1" x14ac:dyDescent="0.45">
      <c r="B18" s="139"/>
      <c r="C18" s="141"/>
      <c r="D18" s="11"/>
      <c r="E18" s="16"/>
    </row>
    <row r="19" spans="1:12" x14ac:dyDescent="0.4">
      <c r="B19" s="142"/>
      <c r="C19" s="143"/>
      <c r="D19" s="42" t="s">
        <v>13</v>
      </c>
      <c r="E19" s="18">
        <f>ROUNDDOWN(SUM(E17:E18),2)</f>
        <v>22.56</v>
      </c>
      <c r="F19" s="1" t="s">
        <v>47</v>
      </c>
    </row>
    <row r="20" spans="1:12" ht="5.25" customHeight="1" thickBot="1" x14ac:dyDescent="0.45">
      <c r="I20" s="57"/>
      <c r="J20" s="57"/>
      <c r="K20" s="57"/>
      <c r="L20" s="57"/>
    </row>
    <row r="21" spans="1:12" ht="20.25" thickBot="1" x14ac:dyDescent="0.45">
      <c r="B21" s="137" t="s">
        <v>37</v>
      </c>
      <c r="C21" s="138"/>
      <c r="D21" s="145" t="s">
        <v>3</v>
      </c>
      <c r="E21" s="146"/>
      <c r="F21" s="132" t="s">
        <v>72</v>
      </c>
      <c r="G21" s="133"/>
    </row>
    <row r="22" spans="1:12" ht="20.25" thickBot="1" x14ac:dyDescent="0.45">
      <c r="B22" s="139"/>
      <c r="C22" s="140"/>
      <c r="D22" s="3" t="s">
        <v>4</v>
      </c>
      <c r="E22" s="44" t="s">
        <v>50</v>
      </c>
      <c r="F22" s="45" t="s">
        <v>51</v>
      </c>
    </row>
    <row r="23" spans="1:12" x14ac:dyDescent="0.4">
      <c r="B23" s="139"/>
      <c r="C23" s="141"/>
      <c r="D23" s="6" t="s">
        <v>14</v>
      </c>
      <c r="E23" s="15">
        <v>16</v>
      </c>
    </row>
    <row r="24" spans="1:12" ht="20.25" thickBot="1" x14ac:dyDescent="0.45">
      <c r="B24" s="139"/>
      <c r="C24" s="141"/>
      <c r="D24" s="11"/>
      <c r="E24" s="16"/>
    </row>
    <row r="25" spans="1:12" ht="20.25" thickBot="1" x14ac:dyDescent="0.45">
      <c r="B25" s="139"/>
      <c r="C25" s="140"/>
      <c r="D25" s="42" t="s">
        <v>15</v>
      </c>
      <c r="E25" s="18">
        <f>ROUNDDOWN(SUM(E23:E24),2)</f>
        <v>16</v>
      </c>
      <c r="F25" s="1" t="s">
        <v>48</v>
      </c>
    </row>
    <row r="26" spans="1:12" ht="20.25" thickBot="1" x14ac:dyDescent="0.45">
      <c r="B26" s="67"/>
      <c r="C26" s="68"/>
      <c r="D26" s="66" t="s">
        <v>53</v>
      </c>
      <c r="E26" s="20">
        <v>2200000</v>
      </c>
      <c r="F26" s="1" t="s">
        <v>49</v>
      </c>
    </row>
    <row r="27" spans="1:12" ht="14.25" customHeight="1" x14ac:dyDescent="0.4">
      <c r="B27" s="21" t="s">
        <v>35</v>
      </c>
    </row>
    <row r="28" spans="1:12" x14ac:dyDescent="0.4">
      <c r="B28" s="95" t="s">
        <v>64</v>
      </c>
      <c r="C28" s="25"/>
      <c r="D28" s="25"/>
      <c r="E28" s="25"/>
      <c r="F28" s="22"/>
      <c r="G28" s="19"/>
    </row>
    <row r="29" spans="1:12" ht="15.75" customHeight="1" x14ac:dyDescent="0.35">
      <c r="A29" s="19"/>
      <c r="B29" s="64" t="s">
        <v>65</v>
      </c>
      <c r="C29" s="19"/>
      <c r="D29" s="19"/>
      <c r="E29" s="19"/>
      <c r="F29" s="19"/>
      <c r="G29" s="58" t="s">
        <v>90</v>
      </c>
      <c r="H29" s="19"/>
    </row>
    <row r="30" spans="1:12" x14ac:dyDescent="0.4">
      <c r="A30" s="19"/>
      <c r="B30" s="122">
        <f>IF(E25=0,"",IF(E25&lt;17.76,125000,119000))</f>
        <v>125000</v>
      </c>
      <c r="C30" s="123"/>
      <c r="D30" s="65" t="s">
        <v>66</v>
      </c>
      <c r="F30" s="59">
        <f>IF(E26="","",IFERROR(E26/E25,""))</f>
        <v>137500</v>
      </c>
      <c r="G30" s="60" t="s">
        <v>40</v>
      </c>
    </row>
    <row r="31" spans="1:12" ht="23.25" customHeight="1" thickBot="1" x14ac:dyDescent="0.45">
      <c r="B31" s="78" t="s">
        <v>67</v>
      </c>
      <c r="C31" s="57"/>
      <c r="D31" s="19"/>
      <c r="E31" s="19"/>
    </row>
    <row r="32" spans="1:12" ht="20.25" thickBot="1" x14ac:dyDescent="0.45">
      <c r="B32" s="77" t="s">
        <v>73</v>
      </c>
      <c r="C32" s="124" t="str">
        <f>IF(F30="","",IF(F30&lt;B30+1,"目標水準を満たしていることを確認しました","目標水準を満たす機器の調達可否を事業者に確認しましたが、該当がありませんでした"))</f>
        <v>目標水準を満たす機器の調達可否を事業者に確認しましたが、該当がありませんでした</v>
      </c>
      <c r="D32" s="125"/>
      <c r="E32" s="125"/>
      <c r="F32" s="125"/>
      <c r="G32" s="126"/>
      <c r="I32" s="57"/>
      <c r="J32" s="57"/>
      <c r="K32" s="57"/>
      <c r="L32" s="57"/>
    </row>
    <row r="33" spans="1:10" ht="9" customHeight="1" x14ac:dyDescent="0.4">
      <c r="B33" s="21"/>
    </row>
    <row r="34" spans="1:10" ht="20.25" thickBot="1" x14ac:dyDescent="0.45">
      <c r="A34" s="1" t="s">
        <v>74</v>
      </c>
    </row>
    <row r="35" spans="1:10" ht="20.25" thickBot="1" x14ac:dyDescent="0.45">
      <c r="B35" s="1" t="s">
        <v>75</v>
      </c>
      <c r="F35" s="74">
        <v>1500</v>
      </c>
      <c r="G35" s="1" t="s">
        <v>76</v>
      </c>
    </row>
    <row r="36" spans="1:10" ht="20.25" thickBot="1" x14ac:dyDescent="0.45">
      <c r="B36" s="1" t="s">
        <v>79</v>
      </c>
      <c r="F36" s="93">
        <v>451</v>
      </c>
      <c r="G36" s="1" t="s">
        <v>76</v>
      </c>
    </row>
    <row r="37" spans="1:10" ht="20.25" thickBot="1" x14ac:dyDescent="0.45">
      <c r="B37" s="1" t="s">
        <v>77</v>
      </c>
    </row>
    <row r="38" spans="1:10" ht="20.25" thickBot="1" x14ac:dyDescent="0.45">
      <c r="C38" s="94">
        <f>IFERROR(ROUNDDOWN(F36/F35,2),"")</f>
        <v>0.3</v>
      </c>
      <c r="D38" s="119" t="str">
        <f>IF(C38&gt;0.299,"要件適合","要件不適合のため申請を受付できません")</f>
        <v>要件適合</v>
      </c>
      <c r="E38" s="120"/>
      <c r="F38" s="120"/>
      <c r="G38" s="121"/>
    </row>
    <row r="39" spans="1:10" x14ac:dyDescent="0.4">
      <c r="B39" s="100" t="s">
        <v>97</v>
      </c>
    </row>
    <row r="40" spans="1:10" ht="20.25" thickBot="1" x14ac:dyDescent="0.45">
      <c r="A40" s="1" t="s">
        <v>91</v>
      </c>
    </row>
    <row r="41" spans="1:10" ht="20.25" thickBot="1" x14ac:dyDescent="0.45">
      <c r="B41" s="35" t="s">
        <v>26</v>
      </c>
      <c r="C41" s="1" t="s">
        <v>32</v>
      </c>
      <c r="J41" s="36">
        <f>IF(B41="該当",0.2,"0")</f>
        <v>0.2</v>
      </c>
    </row>
    <row r="42" spans="1:10" ht="15" customHeight="1" x14ac:dyDescent="0.4">
      <c r="B42" s="21"/>
      <c r="C42" s="2" t="s">
        <v>44</v>
      </c>
    </row>
    <row r="43" spans="1:10" ht="15" customHeight="1" x14ac:dyDescent="0.4">
      <c r="B43" s="21"/>
      <c r="C43" s="2"/>
    </row>
    <row r="44" spans="1:10" ht="15" customHeight="1" x14ac:dyDescent="0.4">
      <c r="B44" s="21"/>
      <c r="C44" s="2"/>
    </row>
    <row r="45" spans="1:10" x14ac:dyDescent="0.4">
      <c r="A45" s="1" t="s">
        <v>92</v>
      </c>
    </row>
    <row r="46" spans="1:10" x14ac:dyDescent="0.4">
      <c r="A46" s="1" t="s">
        <v>80</v>
      </c>
    </row>
    <row r="47" spans="1:10" x14ac:dyDescent="0.4">
      <c r="B47" s="43">
        <f>ROUNDDOWN(MIN(G13,E19),0)</f>
        <v>22</v>
      </c>
      <c r="C47" s="22" t="s">
        <v>16</v>
      </c>
      <c r="D47" s="23">
        <v>50000</v>
      </c>
      <c r="E47" s="22" t="s">
        <v>17</v>
      </c>
      <c r="F47" s="24">
        <f>B47*D47</f>
        <v>1100000</v>
      </c>
      <c r="G47" s="25" t="s">
        <v>18</v>
      </c>
      <c r="H47" s="25"/>
      <c r="I47" s="25"/>
    </row>
    <row r="48" spans="1:10" x14ac:dyDescent="0.4">
      <c r="B48" s="26"/>
      <c r="C48" s="22"/>
      <c r="D48" s="22"/>
      <c r="E48" s="27" t="s">
        <v>19</v>
      </c>
      <c r="F48" s="23">
        <v>1000000</v>
      </c>
      <c r="G48" s="25" t="s">
        <v>20</v>
      </c>
      <c r="H48" s="25"/>
      <c r="I48" s="25"/>
    </row>
    <row r="49" spans="1:9" x14ac:dyDescent="0.4">
      <c r="B49" s="28" t="s">
        <v>89</v>
      </c>
      <c r="C49" s="25"/>
      <c r="D49" s="25"/>
      <c r="E49" s="25"/>
      <c r="F49" s="25"/>
      <c r="G49" s="25"/>
      <c r="H49" s="25"/>
      <c r="I49" s="25"/>
    </row>
    <row r="50" spans="1:9" ht="20.25" thickBot="1" x14ac:dyDescent="0.45">
      <c r="B50" s="25"/>
      <c r="C50" s="25"/>
      <c r="D50" s="25"/>
      <c r="E50" s="29" t="s">
        <v>33</v>
      </c>
      <c r="F50" s="30">
        <f>MIN(F47:F48)</f>
        <v>1000000</v>
      </c>
      <c r="G50" s="25" t="s">
        <v>21</v>
      </c>
      <c r="H50" s="25"/>
      <c r="I50" s="25"/>
    </row>
    <row r="51" spans="1:9" ht="7.5" customHeight="1" thickTop="1" x14ac:dyDescent="0.4">
      <c r="B51" s="25"/>
      <c r="C51" s="25"/>
      <c r="D51" s="25"/>
      <c r="E51" s="27"/>
      <c r="F51" s="62"/>
      <c r="G51" s="25"/>
      <c r="H51" s="25"/>
      <c r="I51" s="25"/>
    </row>
    <row r="52" spans="1:9" x14ac:dyDescent="0.4">
      <c r="A52" s="1" t="s">
        <v>81</v>
      </c>
      <c r="B52" s="33"/>
      <c r="C52" s="33"/>
      <c r="D52" s="33"/>
      <c r="E52" s="34"/>
      <c r="F52" s="22"/>
    </row>
    <row r="53" spans="1:9" x14ac:dyDescent="0.4">
      <c r="B53" s="149">
        <f>E26</f>
        <v>2200000</v>
      </c>
      <c r="C53" s="150"/>
      <c r="D53" s="22" t="s">
        <v>43</v>
      </c>
      <c r="E53" s="22" t="s">
        <v>22</v>
      </c>
      <c r="F53" s="24">
        <f>ROUNDDOWN(B53/3,-3)</f>
        <v>733000</v>
      </c>
      <c r="G53" s="22" t="s">
        <v>18</v>
      </c>
    </row>
    <row r="54" spans="1:9" x14ac:dyDescent="0.4">
      <c r="B54" s="151" t="s">
        <v>23</v>
      </c>
      <c r="C54" s="151"/>
      <c r="D54" s="22"/>
      <c r="E54" s="27" t="s">
        <v>19</v>
      </c>
      <c r="F54" s="31">
        <v>853000</v>
      </c>
      <c r="G54" s="22" t="s">
        <v>20</v>
      </c>
    </row>
    <row r="55" spans="1:9" ht="9.75" customHeight="1" x14ac:dyDescent="0.4">
      <c r="B55" s="25"/>
      <c r="C55" s="25"/>
      <c r="D55" s="25"/>
      <c r="E55" s="25"/>
      <c r="F55" s="25"/>
      <c r="G55" s="25"/>
    </row>
    <row r="56" spans="1:9" ht="20.25" thickBot="1" x14ac:dyDescent="0.45">
      <c r="B56" s="25"/>
      <c r="C56" s="25"/>
      <c r="D56" s="25"/>
      <c r="E56" s="29" t="s">
        <v>34</v>
      </c>
      <c r="F56" s="30">
        <f>MIN(F53:F54)</f>
        <v>733000</v>
      </c>
      <c r="G56" s="25" t="s">
        <v>24</v>
      </c>
    </row>
    <row r="57" spans="1:9" ht="8.25" customHeight="1" thickTop="1" x14ac:dyDescent="0.4">
      <c r="B57" s="25"/>
      <c r="C57" s="25"/>
      <c r="D57" s="25"/>
      <c r="E57" s="27"/>
      <c r="F57" s="62"/>
      <c r="G57" s="25"/>
    </row>
    <row r="58" spans="1:9" x14ac:dyDescent="0.4">
      <c r="A58" s="1" t="s">
        <v>82</v>
      </c>
      <c r="B58" s="25"/>
      <c r="C58" s="25"/>
      <c r="D58" s="25"/>
      <c r="E58" s="25"/>
      <c r="F58" s="25"/>
      <c r="G58" s="25"/>
    </row>
    <row r="59" spans="1:9" x14ac:dyDescent="0.4">
      <c r="A59" s="1" t="s">
        <v>52</v>
      </c>
      <c r="B59" s="25"/>
      <c r="C59" s="25"/>
      <c r="D59" s="25"/>
      <c r="E59" s="25"/>
      <c r="F59" s="25"/>
      <c r="G59" s="25"/>
    </row>
    <row r="60" spans="1:9" x14ac:dyDescent="0.4">
      <c r="B60" s="149">
        <f>F6</f>
        <v>4000000</v>
      </c>
      <c r="C60" s="150"/>
      <c r="D60" s="22" t="str">
        <f>IF(B14="あり(余剰売電型)","円　×　１／１０",IF(B14="なし(自家消費型)","円　×　１／５",""))</f>
        <v/>
      </c>
      <c r="E60" s="22" t="s">
        <v>22</v>
      </c>
      <c r="F60" s="53">
        <f>IF(B11="なし(自家消費型)",ROUNDDOWN(B60/5,-3),IF(B11="あり(余剰売電型)",ROUNDDOWN(B60/10,-3),"売電の有無を選択"))</f>
        <v>400000</v>
      </c>
      <c r="G60" s="22" t="s">
        <v>18</v>
      </c>
    </row>
    <row r="61" spans="1:9" x14ac:dyDescent="0.4">
      <c r="B61" s="151" t="s">
        <v>88</v>
      </c>
      <c r="C61" s="151"/>
      <c r="D61" s="22"/>
    </row>
    <row r="62" spans="1:9" x14ac:dyDescent="0.4">
      <c r="A62" s="1" t="s">
        <v>83</v>
      </c>
      <c r="B62" s="33"/>
      <c r="C62" s="33"/>
      <c r="D62" s="33"/>
      <c r="E62" s="34"/>
      <c r="F62" s="22"/>
    </row>
    <row r="63" spans="1:9" x14ac:dyDescent="0.4">
      <c r="B63" s="43">
        <f>E25</f>
        <v>16</v>
      </c>
      <c r="C63" s="22" t="s">
        <v>16</v>
      </c>
      <c r="D63" s="23">
        <v>30000</v>
      </c>
      <c r="E63" s="22" t="s">
        <v>17</v>
      </c>
      <c r="F63" s="24">
        <f>B63*D63</f>
        <v>480000</v>
      </c>
      <c r="G63" s="25" t="s">
        <v>18</v>
      </c>
      <c r="H63" s="25"/>
      <c r="I63" s="25"/>
    </row>
    <row r="64" spans="1:9" x14ac:dyDescent="0.4">
      <c r="B64" s="96"/>
      <c r="C64" s="22"/>
      <c r="D64" s="22"/>
      <c r="E64" s="98" t="s">
        <v>84</v>
      </c>
      <c r="F64" s="99">
        <f>F63+F60</f>
        <v>880000</v>
      </c>
      <c r="G64" s="25" t="s">
        <v>21</v>
      </c>
      <c r="H64" s="25"/>
      <c r="I64" s="25"/>
    </row>
    <row r="65" spans="1:14" ht="9" customHeight="1" x14ac:dyDescent="0.4">
      <c r="B65" s="96"/>
      <c r="C65" s="22"/>
      <c r="D65" s="22"/>
      <c r="E65" s="98"/>
      <c r="F65" s="97"/>
      <c r="G65" s="25"/>
      <c r="H65" s="25"/>
      <c r="I65" s="25"/>
    </row>
    <row r="66" spans="1:14" x14ac:dyDescent="0.4">
      <c r="C66" s="25"/>
      <c r="D66" s="25"/>
      <c r="E66" s="27" t="s">
        <v>85</v>
      </c>
      <c r="F66" s="31">
        <v>2000000</v>
      </c>
      <c r="G66" s="22" t="s">
        <v>20</v>
      </c>
      <c r="H66" s="25"/>
      <c r="I66" s="25"/>
    </row>
    <row r="67" spans="1:14" ht="9.75" customHeight="1" x14ac:dyDescent="0.4">
      <c r="B67" s="28"/>
      <c r="C67" s="25"/>
      <c r="D67" s="25"/>
      <c r="E67" s="25"/>
      <c r="F67" s="25"/>
      <c r="G67" s="25"/>
      <c r="H67" s="25"/>
      <c r="I67" s="25"/>
    </row>
    <row r="68" spans="1:14" x14ac:dyDescent="0.4">
      <c r="D68" s="106" t="s">
        <v>110</v>
      </c>
      <c r="E68" s="107"/>
      <c r="F68" s="99">
        <f>IF(B60=0,"",IF(F60="売電の有無を選択","",ROUNDDOWN(MIN(F47:F48)+MIN(F53:F54)+MIN(F64,F66),-3)))</f>
        <v>2613000</v>
      </c>
      <c r="G68" s="32" t="s">
        <v>24</v>
      </c>
    </row>
    <row r="69" spans="1:14" x14ac:dyDescent="0.4">
      <c r="B69" s="33"/>
      <c r="C69" s="33"/>
      <c r="D69" s="33"/>
      <c r="E69" s="34"/>
      <c r="F69" s="22"/>
    </row>
    <row r="70" spans="1:14" x14ac:dyDescent="0.4">
      <c r="A70" s="1" t="s">
        <v>86</v>
      </c>
      <c r="M70" s="41"/>
    </row>
    <row r="71" spans="1:14" ht="19.5" customHeight="1" x14ac:dyDescent="0.4">
      <c r="A71" s="47" t="s">
        <v>87</v>
      </c>
      <c r="B71" s="61"/>
      <c r="C71" s="61"/>
      <c r="D71" s="61"/>
      <c r="E71" s="61"/>
      <c r="F71" s="61"/>
      <c r="G71" s="61"/>
      <c r="H71" s="61"/>
    </row>
    <row r="72" spans="1:14" x14ac:dyDescent="0.4">
      <c r="A72" s="46" t="s">
        <v>42</v>
      </c>
      <c r="B72" s="61"/>
      <c r="C72" s="61"/>
      <c r="D72" s="61"/>
      <c r="E72" s="61"/>
      <c r="F72" s="61"/>
      <c r="G72" s="61"/>
      <c r="H72" s="61"/>
    </row>
    <row r="73" spans="1:14" ht="20.25" thickBot="1" x14ac:dyDescent="0.45">
      <c r="E73" s="38" t="s">
        <v>27</v>
      </c>
      <c r="F73" s="39">
        <f>J41</f>
        <v>0.2</v>
      </c>
      <c r="G73" s="1" t="s">
        <v>108</v>
      </c>
      <c r="M73" s="37"/>
      <c r="N73" s="40"/>
    </row>
    <row r="74" spans="1:14" ht="6.75" customHeight="1" thickTop="1" x14ac:dyDescent="0.4"/>
    <row r="75" spans="1:14" x14ac:dyDescent="0.4">
      <c r="D75" s="147" t="s">
        <v>109</v>
      </c>
      <c r="E75" s="148"/>
      <c r="F75" s="105">
        <f>ROUNDDOWN(MIN(F64,F66)*F73,-3)</f>
        <v>176000</v>
      </c>
      <c r="G75" s="60" t="s">
        <v>25</v>
      </c>
    </row>
    <row r="76" spans="1:14" ht="20.25" thickBot="1" x14ac:dyDescent="0.45"/>
    <row r="77" spans="1:14" ht="20.25" thickBot="1" x14ac:dyDescent="0.45">
      <c r="B77" s="117" t="s">
        <v>117</v>
      </c>
      <c r="C77" s="118"/>
      <c r="D77" s="118"/>
      <c r="E77" s="118"/>
      <c r="F77" s="108">
        <f>F75+F68</f>
        <v>2789000</v>
      </c>
      <c r="G77" s="109" t="s">
        <v>111</v>
      </c>
    </row>
    <row r="79" spans="1:14" x14ac:dyDescent="0.4">
      <c r="C79" s="1" t="s">
        <v>28</v>
      </c>
    </row>
    <row r="80" spans="1:14" x14ac:dyDescent="0.4">
      <c r="C80" s="1" t="s">
        <v>38</v>
      </c>
    </row>
    <row r="81" spans="2:3" x14ac:dyDescent="0.4">
      <c r="C81" s="1" t="s">
        <v>39</v>
      </c>
    </row>
    <row r="84" spans="2:3" x14ac:dyDescent="0.4">
      <c r="B84" s="1" t="s">
        <v>29</v>
      </c>
    </row>
    <row r="85" spans="2:3" x14ac:dyDescent="0.4">
      <c r="B85" s="1" t="s">
        <v>30</v>
      </c>
    </row>
    <row r="86" spans="2:3" x14ac:dyDescent="0.4">
      <c r="B86" s="1" t="s">
        <v>26</v>
      </c>
    </row>
    <row r="89" spans="2:3" x14ac:dyDescent="0.4">
      <c r="B89" s="1" t="s">
        <v>29</v>
      </c>
    </row>
    <row r="90" spans="2:3" x14ac:dyDescent="0.4">
      <c r="B90" s="76" t="s">
        <v>62</v>
      </c>
    </row>
    <row r="91" spans="2:3" x14ac:dyDescent="0.4">
      <c r="B91" s="76" t="s">
        <v>68</v>
      </c>
    </row>
  </sheetData>
  <sheetProtection algorithmName="SHA-512" hashValue="PkV70nwlLMywgG5w82iyS6VZK9+DI7kVFAdI5oY2ba2D4ueeCdTrFD9WJ3jGukQy1mDZHQKPH9xP2kSG5EUd9g==" saltValue="wy+MWw9bFEH0EXwSRTI43A==" spinCount="100000" sheet="1" selectLockedCells="1"/>
  <mergeCells count="22">
    <mergeCell ref="B11:C11"/>
    <mergeCell ref="A1:H1"/>
    <mergeCell ref="B2:C2"/>
    <mergeCell ref="B9:C10"/>
    <mergeCell ref="D9:E9"/>
    <mergeCell ref="F9:G9"/>
    <mergeCell ref="B53:C53"/>
    <mergeCell ref="D13:F13"/>
    <mergeCell ref="B15:C19"/>
    <mergeCell ref="D15:E15"/>
    <mergeCell ref="F15:G15"/>
    <mergeCell ref="B21:C25"/>
    <mergeCell ref="D21:E21"/>
    <mergeCell ref="F21:G21"/>
    <mergeCell ref="B30:C30"/>
    <mergeCell ref="C32:G32"/>
    <mergeCell ref="D38:G38"/>
    <mergeCell ref="B77:E77"/>
    <mergeCell ref="B54:C54"/>
    <mergeCell ref="D75:E75"/>
    <mergeCell ref="B60:C60"/>
    <mergeCell ref="B61:C61"/>
  </mergeCells>
  <phoneticPr fontId="3"/>
  <dataValidations count="3">
    <dataValidation type="list" allowBlank="1" showInputMessage="1" showErrorMessage="1" sqref="B32" xr:uid="{005001DB-30E9-4704-BBD8-920496446137}">
      <formula1>$B$89:$B$91</formula1>
    </dataValidation>
    <dataValidation type="list" allowBlank="1" showInputMessage="1" showErrorMessage="1" sqref="B41" xr:uid="{D132580B-22E8-4DE2-8FB3-19111AAD7A1B}">
      <formula1>$B$84:$B$86</formula1>
    </dataValidation>
    <dataValidation type="list" allowBlank="1" showInputMessage="1" showErrorMessage="1" sqref="B11" xr:uid="{533C0517-5106-4744-9F97-0EFEAD7A9C92}">
      <formula1>$C$79:$C$81</formula1>
    </dataValidation>
  </dataValidations>
  <pageMargins left="0.7" right="0.7" top="0.75" bottom="0.75" header="0.3" footer="0.3"/>
  <pageSetup paperSize="9" scale="99" orientation="portrait" r:id="rId1"/>
  <rowBreaks count="1" manualBreakCount="1">
    <brk id="39" max="7"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事業者用</vt:lpstr>
      <vt:lpstr>事業者用 (手書き用)</vt:lpstr>
      <vt:lpstr>事業者用_例</vt:lpstr>
      <vt:lpstr>事業者用!Print_Area</vt:lpstr>
      <vt:lpstr>'事業者用 (手書き用)'!Print_Area</vt:lpstr>
      <vt:lpstr>事業者用_例!Print_Area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所沢市</dc:creator>
  <cp:lastModifiedBy>ｸﾘﾊﾞ</cp:lastModifiedBy>
  <cp:lastPrinted>2026-03-17T02:03:32Z</cp:lastPrinted>
  <dcterms:created xsi:type="dcterms:W3CDTF">2024-06-28T10:12:26Z</dcterms:created>
  <dcterms:modified xsi:type="dcterms:W3CDTF">2026-03-25T22:48:09Z</dcterms:modified>
</cp:coreProperties>
</file>