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280_省エネ機器導入補助金\B050_ホームページ・広報紙\C030_2026\D010_ホームページ\"/>
    </mc:Choice>
  </mc:AlternateContent>
  <xr:revisionPtr revIDLastSave="0" documentId="13_ncr:1_{3E00A6B7-B5AB-4749-95EC-D15DA98A78AB}" xr6:coauthVersionLast="47" xr6:coauthVersionMax="47" xr10:uidLastSave="{00000000-0000-0000-0000-000000000000}"/>
  <bookViews>
    <workbookView xWindow="-120" yWindow="-120" windowWidth="20730" windowHeight="11160" xr2:uid="{3E82FE09-50DD-4578-87BA-DCF4352123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8" i="1"/>
  <c r="P20" i="1" l="1"/>
  <c r="Z20" i="1" s="1"/>
  <c r="P24" i="1"/>
  <c r="Z24" i="1" s="1"/>
  <c r="K24" i="1"/>
  <c r="W24" i="1" s="1"/>
  <c r="P23" i="1"/>
  <c r="Z23" i="1" s="1"/>
  <c r="K23" i="1"/>
  <c r="W23" i="1" s="1"/>
  <c r="P22" i="1"/>
  <c r="Z22" i="1" s="1"/>
  <c r="K22" i="1"/>
  <c r="W22" i="1" s="1"/>
  <c r="P21" i="1"/>
  <c r="Z21" i="1" s="1"/>
  <c r="K21" i="1"/>
  <c r="K20" i="1"/>
  <c r="W20" i="1" s="1"/>
  <c r="Y19" i="1"/>
  <c r="X19" i="1"/>
  <c r="V19" i="1"/>
  <c r="U19" i="1"/>
  <c r="T19" i="1"/>
  <c r="M19" i="1"/>
  <c r="L19" i="1"/>
  <c r="H19" i="1"/>
  <c r="G19" i="1"/>
  <c r="E19" i="1"/>
  <c r="P18" i="1"/>
  <c r="Z18" i="1" s="1"/>
  <c r="K18" i="1"/>
  <c r="AA24" i="1" l="1"/>
  <c r="AB24" i="1" s="1"/>
  <c r="AA23" i="1"/>
  <c r="AB23" i="1" s="1"/>
  <c r="Q21" i="1"/>
  <c r="R21" i="1" s="1"/>
  <c r="Q24" i="1"/>
  <c r="R24" i="1" s="1"/>
  <c r="Q23" i="1"/>
  <c r="R23" i="1" s="1"/>
  <c r="W21" i="1"/>
  <c r="AA21" i="1" s="1"/>
  <c r="AB21" i="1" s="1"/>
  <c r="O8" i="1"/>
  <c r="P8" i="1"/>
  <c r="AA20" i="1"/>
  <c r="AB20" i="1" s="1"/>
  <c r="Q20" i="1"/>
  <c r="R20" i="1" s="1"/>
  <c r="AA22" i="1"/>
  <c r="AB22" i="1" s="1"/>
  <c r="Q18" i="1"/>
  <c r="R18" i="1" s="1"/>
  <c r="W18" i="1"/>
  <c r="AA18" i="1" s="1"/>
  <c r="AB18" i="1" s="1"/>
  <c r="Q22" i="1"/>
  <c r="R22" i="1" s="1"/>
  <c r="AD21" i="1" l="1"/>
  <c r="AD23" i="1"/>
  <c r="AD24" i="1"/>
  <c r="AC24" i="1"/>
  <c r="AC23" i="1"/>
  <c r="AB19" i="1"/>
  <c r="F5" i="1" s="1"/>
  <c r="AC21" i="1"/>
  <c r="R19" i="1"/>
  <c r="E5" i="1" s="1"/>
  <c r="AA19" i="1"/>
  <c r="F4" i="1" s="1"/>
  <c r="AC20" i="1"/>
  <c r="Q7" i="1"/>
  <c r="AD22" i="1"/>
  <c r="AC22" i="1"/>
  <c r="AD20" i="1"/>
  <c r="Q19" i="1"/>
  <c r="E4" i="1" s="1"/>
  <c r="AC18" i="1"/>
  <c r="AD18" i="1"/>
  <c r="AC19" i="1" l="1"/>
  <c r="AD19" i="1"/>
  <c r="G4" i="1"/>
  <c r="H4" i="1" s="1"/>
  <c r="G5" i="1"/>
  <c r="H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ｸﾘﾊﾞ</author>
  </authors>
  <commentList>
    <comment ref="F16" authorId="0" shapeId="0" xr:uid="{DF29D613-CC93-4E93-88DD-5097D2D8BDBA}">
      <text>
        <r>
          <rPr>
            <b/>
            <sz val="9"/>
            <color indexed="81"/>
            <rFont val="MS P ゴシック"/>
            <family val="3"/>
            <charset val="128"/>
          </rPr>
          <t>所沢市:年次で更新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<sst xmlns="http://schemas.openxmlformats.org/spreadsheetml/2006/main" count="88" uniqueCount="56">
  <si>
    <t>項目</t>
    <rPh sb="0" eb="2">
      <t>コウモク</t>
    </rPh>
    <phoneticPr fontId="3"/>
  </si>
  <si>
    <t>単位</t>
    <rPh sb="0" eb="2">
      <t>タンイ</t>
    </rPh>
    <phoneticPr fontId="3"/>
  </si>
  <si>
    <t>更新前</t>
    <rPh sb="0" eb="3">
      <t>コウシンマエ</t>
    </rPh>
    <phoneticPr fontId="3"/>
  </si>
  <si>
    <t>更新後</t>
    <rPh sb="0" eb="2">
      <t>コウシン</t>
    </rPh>
    <rPh sb="2" eb="3">
      <t>ゴ</t>
    </rPh>
    <phoneticPr fontId="3"/>
  </si>
  <si>
    <t>削減量</t>
  </si>
  <si>
    <t>削減率</t>
    <rPh sb="0" eb="3">
      <t>サクゲンリツ</t>
    </rPh>
    <phoneticPr fontId="3"/>
  </si>
  <si>
    <t>特記事項</t>
    <rPh sb="0" eb="2">
      <t>トッキ</t>
    </rPh>
    <rPh sb="2" eb="4">
      <t>ジコウ</t>
    </rPh>
    <phoneticPr fontId="3"/>
  </si>
  <si>
    <t>電力消費量</t>
    <rPh sb="0" eb="2">
      <t>デンリョク</t>
    </rPh>
    <rPh sb="2" eb="5">
      <t>ショウヒリョウ</t>
    </rPh>
    <phoneticPr fontId="3"/>
  </si>
  <si>
    <t>kWh/年</t>
    <rPh sb="4" eb="5">
      <t>ネン</t>
    </rPh>
    <phoneticPr fontId="3"/>
  </si>
  <si>
    <t>CO2排出量</t>
    <rPh sb="3" eb="5">
      <t>ハイシュツ</t>
    </rPh>
    <rPh sb="5" eb="6">
      <t>リョウ</t>
    </rPh>
    <phoneticPr fontId="3"/>
  </si>
  <si>
    <t>tCO2/年</t>
    <rPh sb="5" eb="6">
      <t>ネン</t>
    </rPh>
    <phoneticPr fontId="3"/>
  </si>
  <si>
    <t>定格能力の増減</t>
    <rPh sb="0" eb="2">
      <t>テイカク</t>
    </rPh>
    <rPh sb="2" eb="4">
      <t>ノウリョク</t>
    </rPh>
    <rPh sb="5" eb="7">
      <t>ゾウゲン</t>
    </rPh>
    <phoneticPr fontId="3"/>
  </si>
  <si>
    <t>冷房</t>
    <rPh sb="0" eb="2">
      <t>レイボウ</t>
    </rPh>
    <phoneticPr fontId="3"/>
  </si>
  <si>
    <t>暖房</t>
    <rPh sb="0" eb="2">
      <t>ダンボウ</t>
    </rPh>
    <phoneticPr fontId="3"/>
  </si>
  <si>
    <t>定格能力合計（kW）</t>
    <phoneticPr fontId="3"/>
  </si>
  <si>
    <t>負荷率</t>
    <rPh sb="0" eb="3">
      <t>フカリツ</t>
    </rPh>
    <phoneticPr fontId="3"/>
  </si>
  <si>
    <t>機種別内訳</t>
    <rPh sb="0" eb="3">
      <t>キシュベツ</t>
    </rPh>
    <rPh sb="3" eb="5">
      <t>ウチワケ</t>
    </rPh>
    <phoneticPr fontId="3"/>
  </si>
  <si>
    <t>更新後</t>
    <rPh sb="0" eb="3">
      <t>コウシンゴ</t>
    </rPh>
    <phoneticPr fontId="3"/>
  </si>
  <si>
    <t>削減効果</t>
    <rPh sb="0" eb="2">
      <t>サクゲン</t>
    </rPh>
    <rPh sb="2" eb="4">
      <t>コウカ</t>
    </rPh>
    <phoneticPr fontId="3"/>
  </si>
  <si>
    <t>年間</t>
    <rPh sb="0" eb="2">
      <t>ネンカン</t>
    </rPh>
    <phoneticPr fontId="3"/>
  </si>
  <si>
    <t>メーカー・
型番</t>
    <rPh sb="6" eb="8">
      <t>カタバン</t>
    </rPh>
    <phoneticPr fontId="3"/>
  </si>
  <si>
    <t>導入年度
（西暦）</t>
    <rPh sb="0" eb="4">
      <t>ドウニュウネンド</t>
    </rPh>
    <rPh sb="6" eb="8">
      <t>セイレキ</t>
    </rPh>
    <phoneticPr fontId="3"/>
  </si>
  <si>
    <t>老朽化消費電力倍率(p) (5%/年）</t>
    <rPh sb="0" eb="3">
      <t>ロウキュウカ</t>
    </rPh>
    <rPh sb="3" eb="5">
      <t>ショウヒ</t>
    </rPh>
    <rPh sb="5" eb="7">
      <t>デンリョク</t>
    </rPh>
    <rPh sb="7" eb="8">
      <t>バイ</t>
    </rPh>
    <rPh sb="8" eb="9">
      <t>リツ</t>
    </rPh>
    <rPh sb="17" eb="18">
      <t>ネン</t>
    </rPh>
    <phoneticPr fontId="3"/>
  </si>
  <si>
    <t>定格能力</t>
    <rPh sb="0" eb="2">
      <t>テイカク</t>
    </rPh>
    <rPh sb="2" eb="4">
      <t>ノウリョク</t>
    </rPh>
    <phoneticPr fontId="3"/>
  </si>
  <si>
    <t>冷房定格能力</t>
    <rPh sb="0" eb="2">
      <t>レイボウ</t>
    </rPh>
    <rPh sb="2" eb="4">
      <t>テイカク</t>
    </rPh>
    <rPh sb="4" eb="6">
      <t>ノウリョク</t>
    </rPh>
    <phoneticPr fontId="3"/>
  </si>
  <si>
    <t>暖房定格能力</t>
    <rPh sb="0" eb="2">
      <t>ダンボウ</t>
    </rPh>
    <rPh sb="2" eb="4">
      <t>テイカク</t>
    </rPh>
    <rPh sb="4" eb="6">
      <t>ノウリョク</t>
    </rPh>
    <phoneticPr fontId="3"/>
  </si>
  <si>
    <t>台</t>
    <rPh sb="0" eb="1">
      <t>ダイ</t>
    </rPh>
    <phoneticPr fontId="3"/>
  </si>
  <si>
    <t>kW</t>
    <phoneticPr fontId="3"/>
  </si>
  <si>
    <t>kW/台</t>
    <rPh sb="3" eb="4">
      <t>ダイ</t>
    </rPh>
    <phoneticPr fontId="3"/>
  </si>
  <si>
    <t>時間／年</t>
    <rPh sb="0" eb="2">
      <t>ジカン</t>
    </rPh>
    <rPh sb="3" eb="4">
      <t>ネン</t>
    </rPh>
    <phoneticPr fontId="3"/>
  </si>
  <si>
    <t>入力例</t>
    <rPh sb="0" eb="2">
      <t>ニュウリョク</t>
    </rPh>
    <rPh sb="2" eb="3">
      <t>レイ</t>
    </rPh>
    <phoneticPr fontId="3"/>
  </si>
  <si>
    <t>合計</t>
    <rPh sb="0" eb="2">
      <t>ゴウケイ</t>
    </rPh>
    <phoneticPr fontId="3"/>
  </si>
  <si>
    <t>機種1</t>
    <rPh sb="0" eb="2">
      <t>キシュ</t>
    </rPh>
    <phoneticPr fontId="3"/>
  </si>
  <si>
    <t>機種2</t>
    <rPh sb="0" eb="2">
      <t>キシュ</t>
    </rPh>
    <phoneticPr fontId="3"/>
  </si>
  <si>
    <t>機種3</t>
    <rPh sb="0" eb="2">
      <t>キシュ</t>
    </rPh>
    <phoneticPr fontId="3"/>
  </si>
  <si>
    <t>機種4</t>
    <rPh sb="0" eb="2">
      <t>キシュ</t>
    </rPh>
    <phoneticPr fontId="3"/>
  </si>
  <si>
    <t>機種5</t>
    <rPh sb="0" eb="2">
      <t>キシュ</t>
    </rPh>
    <phoneticPr fontId="3"/>
  </si>
  <si>
    <r>
      <t>冷房時(R</t>
    </r>
    <r>
      <rPr>
        <vertAlign val="subscript"/>
        <sz val="11"/>
        <color theme="1"/>
        <rFont val="BIZ UDPゴシック"/>
        <family val="3"/>
        <charset val="128"/>
      </rPr>
      <t>1)</t>
    </r>
    <rPh sb="0" eb="2">
      <t>レイボウ</t>
    </rPh>
    <rPh sb="2" eb="3">
      <t>ジ</t>
    </rPh>
    <phoneticPr fontId="3"/>
  </si>
  <si>
    <r>
      <t>暖房時(R</t>
    </r>
    <r>
      <rPr>
        <vertAlign val="subscript"/>
        <sz val="11"/>
        <color theme="1"/>
        <rFont val="BIZ UDPゴシック"/>
        <family val="3"/>
        <charset val="128"/>
      </rPr>
      <t>2)</t>
    </r>
    <rPh sb="0" eb="2">
      <t>ダンボウ</t>
    </rPh>
    <rPh sb="2" eb="3">
      <t>トキ</t>
    </rPh>
    <phoneticPr fontId="3"/>
  </si>
  <si>
    <t>SZCP160ABDGL</t>
    <phoneticPr fontId="3"/>
  </si>
  <si>
    <t>台数</t>
    <rPh sb="0" eb="2">
      <t>ダイスウ</t>
    </rPh>
    <phoneticPr fontId="3"/>
  </si>
  <si>
    <t>SZRC160BYD</t>
  </si>
  <si>
    <t>定格消費電力</t>
    <rPh sb="2" eb="4">
      <t>ショウヒ</t>
    </rPh>
    <rPh sb="4" eb="6">
      <t>デンリョク</t>
    </rPh>
    <phoneticPr fontId="3"/>
  </si>
  <si>
    <t>日使用時間</t>
    <rPh sb="0" eb="1">
      <t>ニチ</t>
    </rPh>
    <phoneticPr fontId="3"/>
  </si>
  <si>
    <t>年間使用日数</t>
    <rPh sb="0" eb="2">
      <t>ネンカン</t>
    </rPh>
    <rPh sb="4" eb="6">
      <t>ニッスウ</t>
    </rPh>
    <phoneticPr fontId="3"/>
  </si>
  <si>
    <t>年間使用時</t>
    <rPh sb="0" eb="2">
      <t>ネンカン</t>
    </rPh>
    <rPh sb="2" eb="4">
      <t>シヨウ</t>
    </rPh>
    <phoneticPr fontId="3"/>
  </si>
  <si>
    <t>年間使用時間</t>
    <rPh sb="0" eb="2">
      <t>ネンカン</t>
    </rPh>
    <rPh sb="2" eb="4">
      <t>シヨウ</t>
    </rPh>
    <rPh sb="4" eb="6">
      <t>ジカン</t>
    </rPh>
    <phoneticPr fontId="3"/>
  </si>
  <si>
    <t>年間電力消費量</t>
    <phoneticPr fontId="3"/>
  </si>
  <si>
    <t>CO2排出量</t>
    <rPh sb="3" eb="6">
      <t>ハイシュツリョウ</t>
    </rPh>
    <phoneticPr fontId="3"/>
  </si>
  <si>
    <t>冷房時定格消費電力</t>
    <rPh sb="0" eb="3">
      <t>レイボウジ</t>
    </rPh>
    <rPh sb="5" eb="7">
      <t>ショウヒ</t>
    </rPh>
    <rPh sb="7" eb="9">
      <t>デンリョク</t>
    </rPh>
    <phoneticPr fontId="3"/>
  </si>
  <si>
    <t>年間冷房時間</t>
    <rPh sb="0" eb="2">
      <t>ネンカン</t>
    </rPh>
    <rPh sb="2" eb="4">
      <t>レイボウ</t>
    </rPh>
    <rPh sb="4" eb="6">
      <t>ジカン</t>
    </rPh>
    <phoneticPr fontId="3"/>
  </si>
  <si>
    <t>暖房時定格消費電力</t>
    <rPh sb="0" eb="2">
      <t>ダンボウ</t>
    </rPh>
    <rPh sb="2" eb="3">
      <t>ジ</t>
    </rPh>
    <rPh sb="5" eb="7">
      <t>ショウヒ</t>
    </rPh>
    <rPh sb="7" eb="9">
      <t>デンリョク</t>
    </rPh>
    <phoneticPr fontId="3"/>
  </si>
  <si>
    <t>年間暖房時間</t>
    <rPh sb="0" eb="2">
      <t>ネンカン</t>
    </rPh>
    <rPh sb="4" eb="5">
      <t>ジ</t>
    </rPh>
    <phoneticPr fontId="3"/>
  </si>
  <si>
    <t>電力削減量</t>
    <rPh sb="0" eb="2">
      <t>デンリョク</t>
    </rPh>
    <rPh sb="2" eb="5">
      <t>サクゲンリョウ</t>
    </rPh>
    <phoneticPr fontId="3"/>
  </si>
  <si>
    <t>CO2削減量</t>
    <rPh sb="3" eb="5">
      <t>サクゲン</t>
    </rPh>
    <phoneticPr fontId="3"/>
  </si>
  <si>
    <t>省エネ効果試算シート（高効率空調機器の入替）</t>
    <rPh sb="0" eb="1">
      <t>ショウ</t>
    </rPh>
    <rPh sb="3" eb="5">
      <t>コウカ</t>
    </rPh>
    <rPh sb="5" eb="7">
      <t>シサン</t>
    </rPh>
    <rPh sb="11" eb="14">
      <t>コウコウリツ</t>
    </rPh>
    <rPh sb="14" eb="16">
      <t>クウチョウ</t>
    </rPh>
    <rPh sb="16" eb="18">
      <t>キキ</t>
    </rPh>
    <rPh sb="19" eb="21">
      <t>イレカエ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</si>
</sst>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_);[Red]\(#,##0.0\)"/>
    <numFmt numFmtId="178" formatCode="#,##0.00_ ;[Red]\-#,##0.00\ "/>
    <numFmt numFmtId="179" formatCode="0.0_ ;[Red]\-0.0\ 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theme="7"/>
      <name val="BIZ UDPゴシック"/>
      <family val="3"/>
      <charset val="128"/>
    </font>
    <font>
      <vertAlign val="subscript"/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5" fillId="2" borderId="3" xfId="0" applyFont="1" applyFill="1" applyBorder="1" applyAlignment="1"/>
    <xf numFmtId="38" fontId="5" fillId="0" borderId="14" xfId="1" applyFont="1" applyBorder="1" applyAlignment="1" applyProtection="1">
      <alignment horizontal="right" vertical="center"/>
    </xf>
    <xf numFmtId="38" fontId="5" fillId="0" borderId="14" xfId="1" applyFont="1" applyFill="1" applyBorder="1" applyAlignment="1" applyProtection="1">
      <alignment horizontal="right" vertical="center"/>
    </xf>
    <xf numFmtId="177" fontId="5" fillId="0" borderId="3" xfId="1" applyNumberFormat="1" applyFont="1" applyBorder="1" applyAlignment="1" applyProtection="1">
      <alignment horizontal="right" vertical="center"/>
    </xf>
    <xf numFmtId="38" fontId="5" fillId="0" borderId="3" xfId="1" applyFont="1" applyBorder="1" applyAlignment="1" applyProtection="1">
      <alignment horizontal="right" vertical="center"/>
    </xf>
    <xf numFmtId="38" fontId="5" fillId="0" borderId="3" xfId="1" applyFont="1" applyBorder="1" applyAlignment="1" applyProtection="1">
      <alignment horizontal="right"/>
    </xf>
    <xf numFmtId="38" fontId="5" fillId="0" borderId="3" xfId="1" applyFont="1" applyFill="1" applyBorder="1" applyAlignment="1" applyProtection="1"/>
    <xf numFmtId="38" fontId="5" fillId="0" borderId="3" xfId="1" applyFont="1" applyFill="1" applyBorder="1" applyAlignment="1" applyProtection="1">
      <alignment horizontal="right"/>
    </xf>
    <xf numFmtId="0" fontId="5" fillId="3" borderId="3" xfId="0" applyFont="1" applyFill="1" applyBorder="1" applyAlignment="1" applyProtection="1">
      <alignment wrapText="1"/>
      <protection locked="0"/>
    </xf>
    <xf numFmtId="0" fontId="5" fillId="3" borderId="3" xfId="0" applyFont="1" applyFill="1" applyBorder="1" applyAlignment="1" applyProtection="1">
      <protection locked="0"/>
    </xf>
    <xf numFmtId="177" fontId="5" fillId="3" borderId="3" xfId="0" applyNumberFormat="1" applyFont="1" applyFill="1" applyBorder="1" applyAlignment="1" applyProtection="1">
      <protection locked="0"/>
    </xf>
    <xf numFmtId="178" fontId="5" fillId="3" borderId="3" xfId="0" applyNumberFormat="1" applyFont="1" applyFill="1" applyBorder="1" applyAlignment="1" applyProtection="1">
      <protection locked="0"/>
    </xf>
    <xf numFmtId="38" fontId="5" fillId="3" borderId="3" xfId="1" applyFont="1" applyFill="1" applyBorder="1" applyAlignment="1" applyProtection="1">
      <alignment horizontal="right"/>
      <protection locked="0"/>
    </xf>
    <xf numFmtId="177" fontId="5" fillId="3" borderId="3" xfId="1" applyNumberFormat="1" applyFont="1" applyFill="1" applyBorder="1" applyAlignment="1" applyProtection="1">
      <alignment horizontal="right"/>
      <protection locked="0"/>
    </xf>
    <xf numFmtId="38" fontId="10" fillId="6" borderId="3" xfId="1" applyFont="1" applyFill="1" applyBorder="1" applyAlignment="1" applyProtection="1">
      <alignment horizontal="right"/>
    </xf>
    <xf numFmtId="177" fontId="10" fillId="6" borderId="3" xfId="1" applyNumberFormat="1" applyFont="1" applyFill="1" applyBorder="1" applyAlignment="1" applyProtection="1">
      <alignment horizontal="right"/>
    </xf>
    <xf numFmtId="0" fontId="4" fillId="0" borderId="0" xfId="0" applyFont="1" applyAlignment="1" applyProtection="1"/>
    <xf numFmtId="0" fontId="5" fillId="0" borderId="0" xfId="0" applyFont="1" applyAlignment="1" applyProtection="1"/>
    <xf numFmtId="0" fontId="5" fillId="0" borderId="0" xfId="0" applyFont="1" applyAlignment="1" applyProtection="1">
      <alignment shrinkToFit="1"/>
    </xf>
    <xf numFmtId="0" fontId="6" fillId="0" borderId="0" xfId="0" applyFont="1" applyAlignment="1" applyProtection="1"/>
    <xf numFmtId="0" fontId="5" fillId="2" borderId="3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 vertical="center"/>
    </xf>
    <xf numFmtId="9" fontId="5" fillId="2" borderId="3" xfId="2" applyFont="1" applyFill="1" applyBorder="1" applyAlignment="1" applyProtection="1">
      <alignment horizontal="center" vertical="center"/>
    </xf>
    <xf numFmtId="0" fontId="5" fillId="0" borderId="0" xfId="0" applyFont="1" applyProtection="1">
      <alignment vertical="center"/>
    </xf>
    <xf numFmtId="38" fontId="5" fillId="0" borderId="3" xfId="0" applyNumberFormat="1" applyFont="1" applyBorder="1" applyAlignment="1" applyProtection="1">
      <alignment horizontal="right" vertical="center"/>
    </xf>
    <xf numFmtId="9" fontId="5" fillId="0" borderId="3" xfId="2" applyFont="1" applyBorder="1" applyAlignment="1" applyProtection="1"/>
    <xf numFmtId="0" fontId="5" fillId="0" borderId="0" xfId="0" applyFont="1" applyAlignment="1" applyProtection="1">
      <alignment horizontal="left" vertical="top"/>
    </xf>
    <xf numFmtId="0" fontId="5" fillId="2" borderId="3" xfId="0" applyFont="1" applyFill="1" applyBorder="1" applyAlignment="1" applyProtection="1">
      <alignment horizontal="center" vertical="center" wrapText="1"/>
    </xf>
    <xf numFmtId="176" fontId="5" fillId="0" borderId="3" xfId="0" applyNumberFormat="1" applyFont="1" applyBorder="1" applyAlignment="1" applyProtection="1">
      <alignment horizontal="right" vertical="center"/>
    </xf>
    <xf numFmtId="176" fontId="5" fillId="4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2" borderId="3" xfId="0" applyFont="1" applyFill="1" applyBorder="1" applyAlignment="1" applyProtection="1">
      <alignment shrinkToFit="1"/>
    </xf>
    <xf numFmtId="9" fontId="5" fillId="0" borderId="3" xfId="2" applyFont="1" applyFill="1" applyBorder="1" applyAlignment="1" applyProtection="1"/>
    <xf numFmtId="0" fontId="11" fillId="0" borderId="0" xfId="0" applyFont="1" applyAlignment="1" applyProtection="1">
      <alignment vertical="center"/>
    </xf>
    <xf numFmtId="0" fontId="8" fillId="0" borderId="0" xfId="0" applyFont="1" applyAlignment="1" applyProtection="1"/>
    <xf numFmtId="0" fontId="5" fillId="5" borderId="5" xfId="0" applyFont="1" applyFill="1" applyBorder="1" applyAlignment="1" applyProtection="1">
      <alignment vertical="center"/>
    </xf>
    <xf numFmtId="0" fontId="5" fillId="5" borderId="6" xfId="0" applyFont="1" applyFill="1" applyBorder="1" applyAlignment="1" applyProtection="1">
      <alignment vertical="center"/>
    </xf>
    <xf numFmtId="0" fontId="5" fillId="5" borderId="4" xfId="0" applyFont="1" applyFill="1" applyBorder="1" applyAlignment="1" applyProtection="1">
      <alignment vertical="center"/>
    </xf>
    <xf numFmtId="0" fontId="5" fillId="5" borderId="2" xfId="0" applyFont="1" applyFill="1" applyBorder="1" applyAlignment="1" applyProtection="1"/>
    <xf numFmtId="0" fontId="5" fillId="2" borderId="5" xfId="0" applyFont="1" applyFill="1" applyBorder="1" applyAlignment="1" applyProtection="1"/>
    <xf numFmtId="0" fontId="5" fillId="2" borderId="6" xfId="0" applyFont="1" applyFill="1" applyBorder="1" applyAlignment="1" applyProtection="1"/>
    <xf numFmtId="0" fontId="5" fillId="2" borderId="4" xfId="0" applyFont="1" applyFill="1" applyBorder="1" applyAlignment="1" applyProtection="1"/>
    <xf numFmtId="0" fontId="5" fillId="5" borderId="8" xfId="0" applyFont="1" applyFill="1" applyBorder="1" applyAlignment="1" applyProtection="1"/>
    <xf numFmtId="0" fontId="5" fillId="5" borderId="10" xfId="0" applyFont="1" applyFill="1" applyBorder="1" applyAlignment="1" applyProtection="1"/>
    <xf numFmtId="0" fontId="5" fillId="5" borderId="9" xfId="0" applyFont="1" applyFill="1" applyBorder="1" applyAlignment="1" applyProtection="1"/>
    <xf numFmtId="0" fontId="5" fillId="5" borderId="1" xfId="0" applyFont="1" applyFill="1" applyBorder="1" applyAlignment="1" applyProtection="1"/>
    <xf numFmtId="0" fontId="5" fillId="5" borderId="0" xfId="0" applyFont="1" applyFill="1" applyAlignment="1" applyProtection="1"/>
    <xf numFmtId="0" fontId="5" fillId="5" borderId="4" xfId="0" applyFont="1" applyFill="1" applyBorder="1" applyAlignment="1" applyProtection="1"/>
    <xf numFmtId="0" fontId="5" fillId="2" borderId="8" xfId="0" applyFont="1" applyFill="1" applyBorder="1" applyAlignment="1" applyProtection="1"/>
    <xf numFmtId="0" fontId="5" fillId="2" borderId="10" xfId="0" applyFont="1" applyFill="1" applyBorder="1" applyAlignment="1" applyProtection="1"/>
    <xf numFmtId="0" fontId="5" fillId="2" borderId="1" xfId="0" applyFont="1" applyFill="1" applyBorder="1" applyAlignment="1" applyProtection="1"/>
    <xf numFmtId="0" fontId="5" fillId="2" borderId="0" xfId="0" applyFont="1" applyFill="1" applyAlignment="1" applyProtection="1"/>
    <xf numFmtId="0" fontId="5" fillId="5" borderId="3" xfId="0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left"/>
    </xf>
    <xf numFmtId="0" fontId="5" fillId="5" borderId="3" xfId="0" applyFont="1" applyFill="1" applyBorder="1" applyAlignment="1" applyProtection="1"/>
    <xf numFmtId="0" fontId="5" fillId="5" borderId="3" xfId="0" applyFont="1" applyFill="1" applyBorder="1" applyAlignment="1" applyProtection="1">
      <alignment horizontal="center"/>
    </xf>
    <xf numFmtId="0" fontId="5" fillId="5" borderId="3" xfId="0" applyFont="1" applyFill="1" applyBorder="1" applyAlignment="1" applyProtection="1">
      <alignment horizontal="center" wrapText="1"/>
    </xf>
    <xf numFmtId="0" fontId="5" fillId="2" borderId="3" xfId="0" applyFont="1" applyFill="1" applyBorder="1" applyAlignment="1" applyProtection="1"/>
    <xf numFmtId="0" fontId="5" fillId="2" borderId="3" xfId="0" applyFont="1" applyFill="1" applyBorder="1" applyAlignment="1" applyProtection="1">
      <alignment horizontal="center" wrapText="1"/>
    </xf>
    <xf numFmtId="0" fontId="5" fillId="2" borderId="3" xfId="0" applyFont="1" applyFill="1" applyBorder="1" applyAlignment="1" applyProtection="1">
      <alignment horizontal="right" wrapText="1"/>
    </xf>
    <xf numFmtId="0" fontId="10" fillId="6" borderId="3" xfId="0" applyFont="1" applyFill="1" applyBorder="1" applyAlignment="1" applyProtection="1">
      <alignment horizontal="left"/>
    </xf>
    <xf numFmtId="0" fontId="10" fillId="6" borderId="3" xfId="0" applyFont="1" applyFill="1" applyBorder="1" applyAlignment="1" applyProtection="1">
      <alignment horizontal="right"/>
    </xf>
    <xf numFmtId="9" fontId="10" fillId="6" borderId="3" xfId="0" applyNumberFormat="1" applyFont="1" applyFill="1" applyBorder="1" applyAlignment="1" applyProtection="1">
      <alignment horizontal="right"/>
    </xf>
    <xf numFmtId="177" fontId="10" fillId="6" borderId="3" xfId="0" applyNumberFormat="1" applyFont="1" applyFill="1" applyBorder="1" applyAlignment="1" applyProtection="1">
      <alignment horizontal="right"/>
    </xf>
    <xf numFmtId="178" fontId="10" fillId="6" borderId="3" xfId="0" applyNumberFormat="1" applyFont="1" applyFill="1" applyBorder="1" applyAlignment="1" applyProtection="1">
      <alignment horizontal="right"/>
    </xf>
    <xf numFmtId="176" fontId="10" fillId="6" borderId="3" xfId="0" applyNumberFormat="1" applyFont="1" applyFill="1" applyBorder="1" applyAlignment="1" applyProtection="1">
      <alignment horizontal="right" wrapText="1"/>
    </xf>
    <xf numFmtId="0" fontId="5" fillId="2" borderId="3" xfId="0" applyFont="1" applyFill="1" applyBorder="1" applyAlignment="1" applyProtection="1">
      <alignment horizontal="left" vertical="center"/>
    </xf>
    <xf numFmtId="0" fontId="5" fillId="0" borderId="14" xfId="0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right" vertical="center"/>
    </xf>
    <xf numFmtId="177" fontId="5" fillId="0" borderId="3" xfId="0" applyNumberFormat="1" applyFont="1" applyBorder="1" applyAlignment="1" applyProtection="1">
      <alignment horizontal="right" vertical="center"/>
    </xf>
    <xf numFmtId="178" fontId="5" fillId="0" borderId="3" xfId="0" applyNumberFormat="1" applyFont="1" applyBorder="1" applyAlignment="1" applyProtection="1">
      <alignment horizontal="right" vertical="center"/>
    </xf>
    <xf numFmtId="177" fontId="5" fillId="0" borderId="3" xfId="0" applyNumberFormat="1" applyFont="1" applyBorder="1" applyAlignment="1" applyProtection="1">
      <alignment horizontal="right"/>
    </xf>
    <xf numFmtId="179" fontId="5" fillId="0" borderId="3" xfId="0" applyNumberFormat="1" applyFont="1" applyBorder="1" applyAlignment="1" applyProtection="1">
      <alignment horizontal="right" vertical="center"/>
    </xf>
    <xf numFmtId="9" fontId="10" fillId="7" borderId="3" xfId="0" applyNumberFormat="1" applyFont="1" applyFill="1" applyBorder="1" applyAlignment="1" applyProtection="1">
      <alignment horizontal="right"/>
    </xf>
    <xf numFmtId="176" fontId="5" fillId="0" borderId="3" xfId="0" applyNumberFormat="1" applyFont="1" applyBorder="1" applyAlignment="1" applyProtection="1">
      <alignment horizontal="right"/>
    </xf>
    <xf numFmtId="176" fontId="5" fillId="0" borderId="3" xfId="0" applyNumberFormat="1" applyFont="1" applyBorder="1" applyAlignment="1" applyProtection="1"/>
    <xf numFmtId="179" fontId="5" fillId="0" borderId="3" xfId="0" applyNumberFormat="1" applyFont="1" applyBorder="1" applyAlignment="1" applyProtection="1"/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left" vertical="top"/>
    </xf>
    <xf numFmtId="0" fontId="5" fillId="2" borderId="7" xfId="0" applyFont="1" applyFill="1" applyBorder="1" applyAlignment="1" applyProtection="1">
      <alignment horizontal="left" vertical="top"/>
    </xf>
    <xf numFmtId="0" fontId="5" fillId="2" borderId="8" xfId="0" applyFont="1" applyFill="1" applyBorder="1" applyAlignment="1" applyProtection="1">
      <alignment horizontal="left" vertical="top"/>
    </xf>
    <xf numFmtId="0" fontId="5" fillId="2" borderId="9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center" vertical="top"/>
    </xf>
    <xf numFmtId="0" fontId="5" fillId="2" borderId="4" xfId="0" applyFont="1" applyFill="1" applyBorder="1" applyAlignment="1" applyProtection="1">
      <alignment horizontal="center" vertical="top"/>
    </xf>
    <xf numFmtId="0" fontId="5" fillId="2" borderId="2" xfId="0" applyFont="1" applyFill="1" applyBorder="1" applyAlignment="1" applyProtection="1">
      <alignment horizontal="center" vertical="top"/>
    </xf>
    <xf numFmtId="0" fontId="5" fillId="2" borderId="3" xfId="0" applyFont="1" applyFill="1" applyBorder="1" applyAlignment="1" applyProtection="1">
      <alignment horizontal="center"/>
    </xf>
    <xf numFmtId="0" fontId="5" fillId="3" borderId="5" xfId="0" applyFont="1" applyFill="1" applyBorder="1" applyAlignment="1" applyProtection="1">
      <alignment horizontal="center" vertical="top"/>
      <protection locked="0"/>
    </xf>
    <xf numFmtId="0" fontId="5" fillId="3" borderId="6" xfId="0" applyFont="1" applyFill="1" applyBorder="1" applyAlignment="1" applyProtection="1">
      <alignment horizontal="center" vertical="top"/>
      <protection locked="0"/>
    </xf>
    <xf numFmtId="0" fontId="5" fillId="3" borderId="7" xfId="0" applyFont="1" applyFill="1" applyBorder="1" applyAlignment="1" applyProtection="1">
      <alignment horizontal="center" vertical="top"/>
      <protection locked="0"/>
    </xf>
    <xf numFmtId="0" fontId="5" fillId="3" borderId="8" xfId="0" applyFont="1" applyFill="1" applyBorder="1" applyAlignment="1" applyProtection="1">
      <alignment horizontal="center" vertical="top"/>
      <protection locked="0"/>
    </xf>
    <xf numFmtId="0" fontId="5" fillId="3" borderId="10" xfId="0" applyFont="1" applyFill="1" applyBorder="1" applyAlignment="1" applyProtection="1">
      <alignment horizontal="center" vertical="top"/>
      <protection locked="0"/>
    </xf>
    <xf numFmtId="0" fontId="5" fillId="3" borderId="9" xfId="0" applyFont="1" applyFill="1" applyBorder="1" applyAlignment="1" applyProtection="1">
      <alignment horizontal="center" vertical="top"/>
      <protection locked="0"/>
    </xf>
    <xf numFmtId="0" fontId="5" fillId="2" borderId="1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vertical="top" wrapText="1"/>
    </xf>
    <xf numFmtId="0" fontId="5" fillId="2" borderId="2" xfId="0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shrinkToFit="1"/>
    </xf>
    <xf numFmtId="0" fontId="5" fillId="2" borderId="2" xfId="0" applyFont="1" applyFill="1" applyBorder="1" applyAlignment="1" applyProtection="1">
      <alignment horizontal="center" shrinkToFi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shrinkToFit="1"/>
    </xf>
    <xf numFmtId="0" fontId="5" fillId="2" borderId="9" xfId="0" applyFont="1" applyFill="1" applyBorder="1" applyAlignment="1" applyProtection="1">
      <alignment horizont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5">
    <dxf>
      <fill>
        <patternFill>
          <bgColor rgb="FFFF4B4B"/>
        </patternFill>
      </fill>
    </dxf>
    <dxf>
      <fill>
        <patternFill>
          <bgColor rgb="FFFF4B4B"/>
        </patternFill>
      </fill>
    </dxf>
    <dxf>
      <fill>
        <patternFill>
          <bgColor rgb="FFFF9696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14750</xdr:colOff>
      <xdr:row>8</xdr:row>
      <xdr:rowOff>169474</xdr:rowOff>
    </xdr:from>
    <xdr:to>
      <xdr:col>7</xdr:col>
      <xdr:colOff>-1</xdr:colOff>
      <xdr:row>11</xdr:row>
      <xdr:rowOff>190500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EFFDFED-8994-4EED-9288-6F62C2E3D365}"/>
            </a:ext>
          </a:extLst>
        </xdr:cNvPr>
        <xdr:cNvSpPr txBox="1"/>
      </xdr:nvSpPr>
      <xdr:spPr>
        <a:xfrm>
          <a:off x="3686205" y="1814701"/>
          <a:ext cx="2115385" cy="575208"/>
        </a:xfrm>
        <a:prstGeom prst="rect">
          <a:avLst/>
        </a:prstGeom>
        <a:solidFill>
          <a:srgbClr val="FFF2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入力セル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64CA6-E6BA-4BE0-B678-35915F00DA58}">
  <dimension ref="A1:AD25"/>
  <sheetViews>
    <sheetView tabSelected="1" zoomScale="55" zoomScaleNormal="55" workbookViewId="0">
      <selection activeCell="C20" sqref="C20"/>
    </sheetView>
  </sheetViews>
  <sheetFormatPr defaultRowHeight="13.5"/>
  <cols>
    <col min="1" max="1" width="2.625" style="2" customWidth="1"/>
    <col min="2" max="2" width="9" style="2"/>
    <col min="3" max="3" width="21" style="2" customWidth="1"/>
    <col min="4" max="6" width="9.125" style="2" bestFit="1" customWidth="1"/>
    <col min="7" max="7" width="9.875" style="2" bestFit="1" customWidth="1"/>
    <col min="8" max="8" width="9.5" style="2" bestFit="1" customWidth="1"/>
    <col min="9" max="16" width="9.125" style="2" bestFit="1" customWidth="1"/>
    <col min="17" max="17" width="9.875" style="2" bestFit="1" customWidth="1"/>
    <col min="18" max="18" width="9.125" style="2" customWidth="1"/>
    <col min="19" max="19" width="17.375" style="2" customWidth="1"/>
    <col min="20" max="26" width="9.125" style="2" bestFit="1" customWidth="1"/>
    <col min="27" max="27" width="9.5" style="2" bestFit="1" customWidth="1"/>
    <col min="28" max="30" width="9.125" style="2" bestFit="1" customWidth="1"/>
    <col min="31" max="16384" width="9" style="2"/>
  </cols>
  <sheetData>
    <row r="1" spans="1:30" ht="21">
      <c r="A1" s="19" t="s">
        <v>55</v>
      </c>
      <c r="B1" s="20"/>
      <c r="C1" s="20"/>
      <c r="D1" s="20"/>
      <c r="E1" s="20"/>
      <c r="F1" s="20"/>
      <c r="G1" s="20"/>
      <c r="H1" s="20"/>
      <c r="I1" s="21"/>
      <c r="J1" s="20"/>
      <c r="K1" s="20"/>
      <c r="L1" s="22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</row>
    <row r="2" spans="1:30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</row>
    <row r="3" spans="1:30">
      <c r="A3" s="20"/>
      <c r="B3" s="100" t="s">
        <v>0</v>
      </c>
      <c r="C3" s="101"/>
      <c r="D3" s="23" t="s">
        <v>1</v>
      </c>
      <c r="E3" s="24" t="s">
        <v>2</v>
      </c>
      <c r="F3" s="24" t="s">
        <v>3</v>
      </c>
      <c r="G3" s="24" t="s">
        <v>4</v>
      </c>
      <c r="H3" s="25" t="s">
        <v>5</v>
      </c>
      <c r="I3" s="26"/>
      <c r="J3" s="26"/>
      <c r="K3" s="20"/>
      <c r="L3" s="20"/>
      <c r="M3" s="90" t="s">
        <v>6</v>
      </c>
      <c r="N3" s="91"/>
      <c r="O3" s="91"/>
      <c r="P3" s="91"/>
      <c r="Q3" s="91"/>
      <c r="R3" s="91"/>
      <c r="S3" s="91"/>
      <c r="T3" s="91"/>
      <c r="U3" s="91"/>
      <c r="V3" s="92"/>
      <c r="W3" s="20"/>
      <c r="X3" s="20"/>
      <c r="Y3" s="20"/>
      <c r="Z3" s="20"/>
      <c r="AA3" s="20"/>
      <c r="AB3" s="20"/>
      <c r="AC3" s="20"/>
      <c r="AD3" s="20"/>
    </row>
    <row r="4" spans="1:30" ht="13.5" customHeight="1">
      <c r="A4" s="20"/>
      <c r="B4" s="102" t="s">
        <v>7</v>
      </c>
      <c r="C4" s="103"/>
      <c r="D4" s="23" t="s">
        <v>8</v>
      </c>
      <c r="E4" s="27">
        <f>Q19</f>
        <v>0</v>
      </c>
      <c r="F4" s="27">
        <f>AA19</f>
        <v>0</v>
      </c>
      <c r="G4" s="27">
        <f>E4-F4</f>
        <v>0</v>
      </c>
      <c r="H4" s="28">
        <f>IF(OR(E4=0,G4=0),0,G4/E4)</f>
        <v>0</v>
      </c>
      <c r="I4" s="26"/>
      <c r="J4" s="26"/>
      <c r="K4" s="20"/>
      <c r="L4" s="20"/>
      <c r="M4" s="94"/>
      <c r="N4" s="95"/>
      <c r="O4" s="95"/>
      <c r="P4" s="95"/>
      <c r="Q4" s="95"/>
      <c r="R4" s="95"/>
      <c r="S4" s="95"/>
      <c r="T4" s="95"/>
      <c r="U4" s="95"/>
      <c r="V4" s="96"/>
      <c r="W4" s="20"/>
      <c r="X4" s="29"/>
      <c r="Y4" s="20"/>
      <c r="Z4" s="20"/>
      <c r="AA4" s="20"/>
      <c r="AB4" s="29"/>
      <c r="AC4" s="20"/>
      <c r="AD4" s="20"/>
    </row>
    <row r="5" spans="1:30" ht="27" customHeight="1">
      <c r="A5" s="20"/>
      <c r="B5" s="104" t="s">
        <v>9</v>
      </c>
      <c r="C5" s="105"/>
      <c r="D5" s="30" t="s">
        <v>10</v>
      </c>
      <c r="E5" s="31">
        <f>R19</f>
        <v>0</v>
      </c>
      <c r="F5" s="31">
        <f>AB19</f>
        <v>0</v>
      </c>
      <c r="G5" s="32">
        <f>E5-F5</f>
        <v>0</v>
      </c>
      <c r="H5" s="28">
        <f>IF(OR(E5=0,G5=0),0,G5/E5)</f>
        <v>0</v>
      </c>
      <c r="I5" s="26"/>
      <c r="J5" s="26"/>
      <c r="K5" s="20"/>
      <c r="L5" s="20"/>
      <c r="M5" s="97"/>
      <c r="N5" s="98"/>
      <c r="O5" s="98"/>
      <c r="P5" s="98"/>
      <c r="Q5" s="98"/>
      <c r="R5" s="98"/>
      <c r="S5" s="98"/>
      <c r="T5" s="98"/>
      <c r="U5" s="98"/>
      <c r="V5" s="99"/>
      <c r="W5" s="20"/>
      <c r="X5" s="29"/>
      <c r="Y5" s="20"/>
      <c r="Z5" s="20"/>
      <c r="AA5" s="20"/>
      <c r="AB5" s="29"/>
      <c r="AC5" s="20"/>
      <c r="AD5" s="20"/>
    </row>
    <row r="6" spans="1:30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93" t="s">
        <v>11</v>
      </c>
      <c r="N6" s="93"/>
      <c r="O6" s="93"/>
      <c r="P6" s="93"/>
      <c r="Q6" s="93"/>
      <c r="R6" s="93"/>
      <c r="S6" s="93"/>
      <c r="T6" s="93"/>
      <c r="U6" s="93"/>
      <c r="V6" s="93"/>
      <c r="W6" s="20"/>
      <c r="X6" s="20"/>
      <c r="Y6" s="20"/>
      <c r="Z6" s="20"/>
      <c r="AA6" s="20"/>
      <c r="AB6" s="20"/>
      <c r="AC6" s="20"/>
      <c r="AD6" s="20"/>
    </row>
    <row r="7" spans="1:30" ht="13.5" customHeight="1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106" t="s">
        <v>0</v>
      </c>
      <c r="N7" s="107"/>
      <c r="O7" s="23" t="s">
        <v>12</v>
      </c>
      <c r="P7" s="23" t="s">
        <v>13</v>
      </c>
      <c r="Q7" s="108" t="str">
        <f>IF(OR(OR(O8="",P8=""),AND(O8="なし",P8="なし")),"ー",IF(COUNTIF(O8:P8,"増加")&gt;0,"やむを得ず増加する場合は特記事項欄に理由を記載してください。(要根拠資料提出)","減少する理由を特記事項欄に記載してください。"))</f>
        <v>ー</v>
      </c>
      <c r="R7" s="109"/>
      <c r="S7" s="109"/>
      <c r="T7" s="109"/>
      <c r="U7" s="109"/>
      <c r="V7" s="110"/>
      <c r="W7" s="20"/>
      <c r="X7" s="20"/>
      <c r="Y7" s="20"/>
      <c r="Z7" s="20"/>
      <c r="AA7" s="20"/>
      <c r="AB7" s="20"/>
      <c r="AC7" s="20"/>
      <c r="AD7" s="20"/>
    </row>
    <row r="8" spans="1:30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114" t="s">
        <v>14</v>
      </c>
      <c r="N8" s="115"/>
      <c r="O8" s="33" t="str">
        <f>IF(OR(G19=0,U19=0),"",IF(G19=U19,"なし",IF(G19&gt;U19,"減少","増加")))</f>
        <v/>
      </c>
      <c r="P8" s="33" t="str">
        <f>IF(OR(L19=0,X19=0),"",IF(L19=X19,"なし",IF(L19&gt;X19,"減少","増加")))</f>
        <v/>
      </c>
      <c r="Q8" s="111"/>
      <c r="R8" s="112"/>
      <c r="S8" s="112"/>
      <c r="T8" s="112"/>
      <c r="U8" s="112"/>
      <c r="V8" s="113"/>
      <c r="W8" s="20"/>
      <c r="X8" s="20"/>
      <c r="Y8" s="20"/>
      <c r="Z8" s="20"/>
      <c r="AA8" s="20"/>
      <c r="AB8" s="20"/>
      <c r="AC8" s="20"/>
      <c r="AD8" s="20"/>
    </row>
    <row r="9" spans="1:30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1"/>
      <c r="N9" s="20"/>
      <c r="O9" s="20"/>
      <c r="P9" s="34"/>
      <c r="Q9" s="34"/>
      <c r="R9" s="34"/>
      <c r="S9" s="34"/>
      <c r="T9" s="34"/>
      <c r="U9" s="34"/>
      <c r="V9" s="34"/>
      <c r="W9" s="20"/>
      <c r="X9" s="20"/>
      <c r="Y9" s="20"/>
      <c r="Z9" s="20"/>
      <c r="AA9" s="20"/>
      <c r="AB9" s="20"/>
      <c r="AC9" s="20"/>
      <c r="AD9" s="20"/>
    </row>
    <row r="10" spans="1:30">
      <c r="A10" s="20"/>
      <c r="B10" s="24" t="s">
        <v>0</v>
      </c>
      <c r="C10" s="24" t="s">
        <v>15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</row>
    <row r="11" spans="1:30" ht="16.5">
      <c r="A11" s="20"/>
      <c r="B11" s="35" t="s">
        <v>37</v>
      </c>
      <c r="C11" s="36">
        <v>0.3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</row>
    <row r="12" spans="1:30" ht="16.5">
      <c r="A12" s="20"/>
      <c r="B12" s="35" t="s">
        <v>38</v>
      </c>
      <c r="C12" s="36">
        <v>0.3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</row>
    <row r="13" spans="1:30" ht="28.5" customHeight="1">
      <c r="A13" s="37" t="s">
        <v>16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38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</row>
    <row r="14" spans="1:30">
      <c r="A14" s="20"/>
      <c r="B14" s="83" t="s">
        <v>0</v>
      </c>
      <c r="C14" s="39" t="s">
        <v>2</v>
      </c>
      <c r="D14" s="40"/>
      <c r="E14" s="40"/>
      <c r="F14" s="40"/>
      <c r="G14" s="40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2"/>
      <c r="S14" s="43" t="s">
        <v>17</v>
      </c>
      <c r="T14" s="44"/>
      <c r="U14" s="45"/>
      <c r="V14" s="45"/>
      <c r="W14" s="45"/>
      <c r="X14" s="45"/>
      <c r="Y14" s="45"/>
      <c r="Z14" s="45"/>
      <c r="AA14" s="45"/>
      <c r="AB14" s="45"/>
      <c r="AC14" s="86" t="s">
        <v>18</v>
      </c>
      <c r="AD14" s="87"/>
    </row>
    <row r="15" spans="1:30">
      <c r="A15" s="20"/>
      <c r="B15" s="84"/>
      <c r="C15" s="46"/>
      <c r="D15" s="47"/>
      <c r="E15" s="47"/>
      <c r="F15" s="48"/>
      <c r="G15" s="49" t="s">
        <v>12</v>
      </c>
      <c r="H15" s="50"/>
      <c r="I15" s="51"/>
      <c r="J15" s="51"/>
      <c r="K15" s="51"/>
      <c r="L15" s="49" t="s">
        <v>13</v>
      </c>
      <c r="M15" s="50"/>
      <c r="N15" s="51"/>
      <c r="O15" s="51"/>
      <c r="P15" s="51"/>
      <c r="Q15" s="49" t="s">
        <v>19</v>
      </c>
      <c r="R15" s="51"/>
      <c r="S15" s="52"/>
      <c r="T15" s="53"/>
      <c r="U15" s="54" t="s">
        <v>12</v>
      </c>
      <c r="V15" s="55"/>
      <c r="W15" s="45"/>
      <c r="X15" s="54" t="s">
        <v>13</v>
      </c>
      <c r="Y15" s="55"/>
      <c r="Z15" s="45"/>
      <c r="AA15" s="54" t="s">
        <v>19</v>
      </c>
      <c r="AB15" s="45"/>
      <c r="AC15" s="88"/>
      <c r="AD15" s="89"/>
    </row>
    <row r="16" spans="1:30" ht="54">
      <c r="A16" s="20"/>
      <c r="B16" s="85"/>
      <c r="C16" s="56" t="s">
        <v>20</v>
      </c>
      <c r="D16" s="56" t="s">
        <v>21</v>
      </c>
      <c r="E16" s="56" t="s">
        <v>40</v>
      </c>
      <c r="F16" s="56" t="s">
        <v>22</v>
      </c>
      <c r="G16" s="56" t="s">
        <v>23</v>
      </c>
      <c r="H16" s="56" t="s">
        <v>42</v>
      </c>
      <c r="I16" s="56" t="s">
        <v>43</v>
      </c>
      <c r="J16" s="56" t="s">
        <v>44</v>
      </c>
      <c r="K16" s="56" t="s">
        <v>45</v>
      </c>
      <c r="L16" s="56" t="s">
        <v>23</v>
      </c>
      <c r="M16" s="56" t="s">
        <v>42</v>
      </c>
      <c r="N16" s="56" t="s">
        <v>43</v>
      </c>
      <c r="O16" s="56" t="s">
        <v>44</v>
      </c>
      <c r="P16" s="56" t="s">
        <v>46</v>
      </c>
      <c r="Q16" s="56" t="s">
        <v>47</v>
      </c>
      <c r="R16" s="56" t="s">
        <v>48</v>
      </c>
      <c r="S16" s="57" t="s">
        <v>20</v>
      </c>
      <c r="T16" s="57" t="s">
        <v>40</v>
      </c>
      <c r="U16" s="57" t="s">
        <v>24</v>
      </c>
      <c r="V16" s="57" t="s">
        <v>49</v>
      </c>
      <c r="W16" s="57" t="s">
        <v>50</v>
      </c>
      <c r="X16" s="57" t="s">
        <v>25</v>
      </c>
      <c r="Y16" s="57" t="s">
        <v>51</v>
      </c>
      <c r="Z16" s="57" t="s">
        <v>52</v>
      </c>
      <c r="AA16" s="57" t="s">
        <v>47</v>
      </c>
      <c r="AB16" s="57" t="s">
        <v>48</v>
      </c>
      <c r="AC16" s="58" t="s">
        <v>53</v>
      </c>
      <c r="AD16" s="58" t="s">
        <v>54</v>
      </c>
    </row>
    <row r="17" spans="1:30">
      <c r="A17" s="20"/>
      <c r="B17" s="59" t="s">
        <v>1</v>
      </c>
      <c r="C17" s="60"/>
      <c r="D17" s="60"/>
      <c r="E17" s="61" t="s">
        <v>26</v>
      </c>
      <c r="F17" s="61"/>
      <c r="G17" s="61" t="s">
        <v>27</v>
      </c>
      <c r="H17" s="61" t="s">
        <v>28</v>
      </c>
      <c r="I17" s="61"/>
      <c r="J17" s="61"/>
      <c r="K17" s="61" t="s">
        <v>29</v>
      </c>
      <c r="L17" s="61" t="s">
        <v>27</v>
      </c>
      <c r="M17" s="61" t="s">
        <v>28</v>
      </c>
      <c r="N17" s="61"/>
      <c r="O17" s="61"/>
      <c r="P17" s="61" t="s">
        <v>29</v>
      </c>
      <c r="Q17" s="61" t="s">
        <v>8</v>
      </c>
      <c r="R17" s="62" t="s">
        <v>10</v>
      </c>
      <c r="S17" s="63"/>
      <c r="T17" s="23" t="s">
        <v>26</v>
      </c>
      <c r="U17" s="23"/>
      <c r="V17" s="23" t="s">
        <v>28</v>
      </c>
      <c r="W17" s="23" t="s">
        <v>29</v>
      </c>
      <c r="X17" s="23"/>
      <c r="Y17" s="23" t="s">
        <v>28</v>
      </c>
      <c r="Z17" s="23" t="s">
        <v>29</v>
      </c>
      <c r="AA17" s="23" t="s">
        <v>8</v>
      </c>
      <c r="AB17" s="64" t="s">
        <v>10</v>
      </c>
      <c r="AC17" s="23" t="s">
        <v>8</v>
      </c>
      <c r="AD17" s="65" t="s">
        <v>10</v>
      </c>
    </row>
    <row r="18" spans="1:30">
      <c r="A18" s="20"/>
      <c r="B18" s="66" t="s">
        <v>30</v>
      </c>
      <c r="C18" s="67" t="s">
        <v>39</v>
      </c>
      <c r="D18" s="67">
        <v>2010</v>
      </c>
      <c r="E18" s="67">
        <v>1</v>
      </c>
      <c r="F18" s="68">
        <f>IF(D18="",1,(2025-D18)*0.05+1)</f>
        <v>1.75</v>
      </c>
      <c r="G18" s="69">
        <v>14</v>
      </c>
      <c r="H18" s="70">
        <v>3.69</v>
      </c>
      <c r="I18" s="17">
        <v>11</v>
      </c>
      <c r="J18" s="17">
        <v>300</v>
      </c>
      <c r="K18" s="17">
        <f>I18*J18</f>
        <v>3300</v>
      </c>
      <c r="L18" s="18">
        <v>16</v>
      </c>
      <c r="M18" s="70">
        <v>3.5</v>
      </c>
      <c r="N18" s="17">
        <v>11</v>
      </c>
      <c r="O18" s="17">
        <v>300</v>
      </c>
      <c r="P18" s="17">
        <f>N18*O18</f>
        <v>3300</v>
      </c>
      <c r="Q18" s="17">
        <f>H18*F18*E18*K18*$C$11+M18*F18*E18*P18*$C$12</f>
        <v>12456.674999999999</v>
      </c>
      <c r="R18" s="71">
        <f>Q18*0.000438</f>
        <v>5.4560236499999997</v>
      </c>
      <c r="S18" s="67" t="s">
        <v>41</v>
      </c>
      <c r="T18" s="67">
        <v>1</v>
      </c>
      <c r="U18" s="69">
        <v>14</v>
      </c>
      <c r="V18" s="70">
        <v>4.18</v>
      </c>
      <c r="W18" s="17">
        <f>IF(K18=0,0,K18)</f>
        <v>3300</v>
      </c>
      <c r="X18" s="18">
        <v>16</v>
      </c>
      <c r="Y18" s="70">
        <v>4.05</v>
      </c>
      <c r="Z18" s="17">
        <f>IF(P18=0,0,P18)</f>
        <v>3300</v>
      </c>
      <c r="AA18" s="17">
        <f>V18*T18*W18*$C$11+Y18*T18*Z18*$C$12</f>
        <v>8147.6999999999989</v>
      </c>
      <c r="AB18" s="71">
        <f>AA18*0.000438</f>
        <v>3.5686925999999999</v>
      </c>
      <c r="AC18" s="17">
        <f>Q18-AA18</f>
        <v>4308.9750000000004</v>
      </c>
      <c r="AD18" s="71">
        <f>R18-AB18</f>
        <v>1.8873310499999998</v>
      </c>
    </row>
    <row r="19" spans="1:30">
      <c r="A19" s="20"/>
      <c r="B19" s="72" t="s">
        <v>31</v>
      </c>
      <c r="C19" s="73"/>
      <c r="D19" s="73"/>
      <c r="E19" s="74">
        <f>SUM(E20:E39)</f>
        <v>0</v>
      </c>
      <c r="F19" s="73"/>
      <c r="G19" s="75">
        <f>SUMPRODUCT($E20:$E$39*G$20:G$39)</f>
        <v>0</v>
      </c>
      <c r="H19" s="76">
        <f>SUMPRODUCT($E20:$E$39*H$20:H$39)</f>
        <v>0</v>
      </c>
      <c r="I19" s="4"/>
      <c r="J19" s="4"/>
      <c r="K19" s="5"/>
      <c r="L19" s="6">
        <f>SUMPRODUCT($E20:$E$39*L$20:L$39)</f>
        <v>0</v>
      </c>
      <c r="M19" s="76">
        <f>SUMPRODUCT($E20:$E$39*M$20:M$39)</f>
        <v>0</v>
      </c>
      <c r="N19" s="4"/>
      <c r="O19" s="4"/>
      <c r="P19" s="5"/>
      <c r="Q19" s="7">
        <f>SUM(Q20:Q39)</f>
        <v>0</v>
      </c>
      <c r="R19" s="31">
        <f>SUM(R20:R39)</f>
        <v>0</v>
      </c>
      <c r="S19" s="73"/>
      <c r="T19" s="74">
        <f>SUM(T20:T39)</f>
        <v>0</v>
      </c>
      <c r="U19" s="77">
        <f>SUMPRODUCT($T20:$T$39*U$20:U$39)</f>
        <v>0</v>
      </c>
      <c r="V19" s="76">
        <f>SUMPRODUCT($T20:$T$39*V$20:V$39)</f>
        <v>0</v>
      </c>
      <c r="W19" s="5"/>
      <c r="X19" s="77">
        <f>SUMPRODUCT($T20:$T$39*X$20:X$39)</f>
        <v>0</v>
      </c>
      <c r="Y19" s="76">
        <f>SUMPRODUCT($T20:$T$39*Y$20:Y$39)</f>
        <v>0</v>
      </c>
      <c r="Z19" s="5"/>
      <c r="AA19" s="7">
        <f>SUM(AA20:AA39)</f>
        <v>0</v>
      </c>
      <c r="AB19" s="31">
        <f>SUM(AB20:AB39)</f>
        <v>0</v>
      </c>
      <c r="AC19" s="7">
        <f>SUM(AC20:AC39)</f>
        <v>0</v>
      </c>
      <c r="AD19" s="78">
        <f>SUM(AD20:AD39)</f>
        <v>0</v>
      </c>
    </row>
    <row r="20" spans="1:30">
      <c r="A20" s="1"/>
      <c r="B20" s="3" t="s">
        <v>32</v>
      </c>
      <c r="C20" s="11"/>
      <c r="D20" s="11"/>
      <c r="E20" s="12"/>
      <c r="F20" s="79">
        <f>IF(D20="",1,(2025-D20)*0.05+1)</f>
        <v>1</v>
      </c>
      <c r="G20" s="13"/>
      <c r="H20" s="14"/>
      <c r="I20" s="15"/>
      <c r="J20" s="15"/>
      <c r="K20" s="10">
        <f>I20*J20</f>
        <v>0</v>
      </c>
      <c r="L20" s="16"/>
      <c r="M20" s="14"/>
      <c r="N20" s="15"/>
      <c r="O20" s="15"/>
      <c r="P20" s="10">
        <f>N20*O20</f>
        <v>0</v>
      </c>
      <c r="Q20" s="8">
        <f t="shared" ref="Q20:Q24" si="0">H20*F20*E20*K20*$C$11+M20*F20*E20*P20*$C$12</f>
        <v>0</v>
      </c>
      <c r="R20" s="80">
        <f>Q20*0.000438</f>
        <v>0</v>
      </c>
      <c r="S20" s="11"/>
      <c r="T20" s="12"/>
      <c r="U20" s="13"/>
      <c r="V20" s="14"/>
      <c r="W20" s="9">
        <f t="shared" ref="W20:W24" si="1">IF(K20=0,0,K20)</f>
        <v>0</v>
      </c>
      <c r="X20" s="16"/>
      <c r="Y20" s="14"/>
      <c r="Z20" s="10">
        <f t="shared" ref="Z20:Z24" si="2">IF(P20=0,0,P20)</f>
        <v>0</v>
      </c>
      <c r="AA20" s="8">
        <f t="shared" ref="AA20:AA24" si="3">V20*T20*W20*$C$11+Y20*T20*Z20*$C$12</f>
        <v>0</v>
      </c>
      <c r="AB20" s="81">
        <f>AA20*0.000438</f>
        <v>0</v>
      </c>
      <c r="AC20" s="8">
        <f t="shared" ref="AC20:AD24" si="4">Q20-AA20</f>
        <v>0</v>
      </c>
      <c r="AD20" s="82">
        <f t="shared" si="4"/>
        <v>0</v>
      </c>
    </row>
    <row r="21" spans="1:30">
      <c r="A21" s="1"/>
      <c r="B21" s="3" t="s">
        <v>33</v>
      </c>
      <c r="C21" s="11"/>
      <c r="D21" s="11"/>
      <c r="E21" s="12"/>
      <c r="F21" s="79">
        <f>IF(D21="",1,(2025-D21)*0.05+1)</f>
        <v>1</v>
      </c>
      <c r="G21" s="13"/>
      <c r="H21" s="14"/>
      <c r="I21" s="15"/>
      <c r="J21" s="15"/>
      <c r="K21" s="10">
        <f t="shared" ref="K21:K24" si="5">I21*J21</f>
        <v>0</v>
      </c>
      <c r="L21" s="16"/>
      <c r="M21" s="14"/>
      <c r="N21" s="15"/>
      <c r="O21" s="15"/>
      <c r="P21" s="10">
        <f t="shared" ref="P21:P24" si="6">N21*O21</f>
        <v>0</v>
      </c>
      <c r="Q21" s="8">
        <f t="shared" si="0"/>
        <v>0</v>
      </c>
      <c r="R21" s="80">
        <f t="shared" ref="R21:R24" si="7">Q21*0.000438</f>
        <v>0</v>
      </c>
      <c r="S21" s="11"/>
      <c r="T21" s="12"/>
      <c r="U21" s="13"/>
      <c r="V21" s="14"/>
      <c r="W21" s="9">
        <f t="shared" si="1"/>
        <v>0</v>
      </c>
      <c r="X21" s="16"/>
      <c r="Y21" s="14"/>
      <c r="Z21" s="10">
        <f t="shared" si="2"/>
        <v>0</v>
      </c>
      <c r="AA21" s="8">
        <f t="shared" si="3"/>
        <v>0</v>
      </c>
      <c r="AB21" s="81">
        <f t="shared" ref="AB21:AB24" si="8">AA21*0.000438</f>
        <v>0</v>
      </c>
      <c r="AC21" s="8">
        <f t="shared" si="4"/>
        <v>0</v>
      </c>
      <c r="AD21" s="82">
        <f t="shared" si="4"/>
        <v>0</v>
      </c>
    </row>
    <row r="22" spans="1:30">
      <c r="A22" s="1"/>
      <c r="B22" s="3" t="s">
        <v>34</v>
      </c>
      <c r="C22" s="11"/>
      <c r="D22" s="11"/>
      <c r="E22" s="12"/>
      <c r="F22" s="79">
        <f>IF(D22="",1,(2025-D22)*0.05+1)</f>
        <v>1</v>
      </c>
      <c r="G22" s="13"/>
      <c r="H22" s="14"/>
      <c r="I22" s="15"/>
      <c r="J22" s="15"/>
      <c r="K22" s="10">
        <f t="shared" si="5"/>
        <v>0</v>
      </c>
      <c r="L22" s="16"/>
      <c r="M22" s="14"/>
      <c r="N22" s="15"/>
      <c r="O22" s="15"/>
      <c r="P22" s="10">
        <f t="shared" si="6"/>
        <v>0</v>
      </c>
      <c r="Q22" s="8">
        <f t="shared" si="0"/>
        <v>0</v>
      </c>
      <c r="R22" s="80">
        <f t="shared" si="7"/>
        <v>0</v>
      </c>
      <c r="S22" s="11"/>
      <c r="T22" s="12"/>
      <c r="U22" s="13"/>
      <c r="V22" s="14"/>
      <c r="W22" s="9">
        <f t="shared" si="1"/>
        <v>0</v>
      </c>
      <c r="X22" s="16"/>
      <c r="Y22" s="14"/>
      <c r="Z22" s="10">
        <f t="shared" si="2"/>
        <v>0</v>
      </c>
      <c r="AA22" s="8">
        <f t="shared" si="3"/>
        <v>0</v>
      </c>
      <c r="AB22" s="81">
        <f t="shared" si="8"/>
        <v>0</v>
      </c>
      <c r="AC22" s="8">
        <f t="shared" si="4"/>
        <v>0</v>
      </c>
      <c r="AD22" s="82">
        <f t="shared" si="4"/>
        <v>0</v>
      </c>
    </row>
    <row r="23" spans="1:30">
      <c r="A23" s="1"/>
      <c r="B23" s="3" t="s">
        <v>35</v>
      </c>
      <c r="C23" s="11"/>
      <c r="D23" s="11"/>
      <c r="E23" s="12"/>
      <c r="F23" s="79">
        <f>IF(D23="",1,(2025-D23)*0.05+1)</f>
        <v>1</v>
      </c>
      <c r="G23" s="13"/>
      <c r="H23" s="14"/>
      <c r="I23" s="15"/>
      <c r="J23" s="15"/>
      <c r="K23" s="10">
        <f t="shared" si="5"/>
        <v>0</v>
      </c>
      <c r="L23" s="16"/>
      <c r="M23" s="14"/>
      <c r="N23" s="15"/>
      <c r="O23" s="15"/>
      <c r="P23" s="10">
        <f t="shared" si="6"/>
        <v>0</v>
      </c>
      <c r="Q23" s="8">
        <f t="shared" si="0"/>
        <v>0</v>
      </c>
      <c r="R23" s="80">
        <f t="shared" si="7"/>
        <v>0</v>
      </c>
      <c r="S23" s="11"/>
      <c r="T23" s="12"/>
      <c r="U23" s="13"/>
      <c r="V23" s="14"/>
      <c r="W23" s="9">
        <f t="shared" si="1"/>
        <v>0</v>
      </c>
      <c r="X23" s="16"/>
      <c r="Y23" s="14"/>
      <c r="Z23" s="10">
        <f t="shared" si="2"/>
        <v>0</v>
      </c>
      <c r="AA23" s="8">
        <f t="shared" si="3"/>
        <v>0</v>
      </c>
      <c r="AB23" s="81">
        <f t="shared" si="8"/>
        <v>0</v>
      </c>
      <c r="AC23" s="8">
        <f t="shared" si="4"/>
        <v>0</v>
      </c>
      <c r="AD23" s="82">
        <f t="shared" si="4"/>
        <v>0</v>
      </c>
    </row>
    <row r="24" spans="1:30">
      <c r="A24" s="1"/>
      <c r="B24" s="3" t="s">
        <v>36</v>
      </c>
      <c r="C24" s="11"/>
      <c r="D24" s="11"/>
      <c r="E24" s="12"/>
      <c r="F24" s="79">
        <f>IF(D24="",1,(2025-D24)*0.05+1)</f>
        <v>1</v>
      </c>
      <c r="G24" s="13"/>
      <c r="H24" s="14"/>
      <c r="I24" s="15"/>
      <c r="J24" s="15"/>
      <c r="K24" s="10">
        <f t="shared" si="5"/>
        <v>0</v>
      </c>
      <c r="L24" s="16"/>
      <c r="M24" s="14"/>
      <c r="N24" s="15"/>
      <c r="O24" s="15"/>
      <c r="P24" s="10">
        <f t="shared" si="6"/>
        <v>0</v>
      </c>
      <c r="Q24" s="8">
        <f t="shared" si="0"/>
        <v>0</v>
      </c>
      <c r="R24" s="80">
        <f t="shared" si="7"/>
        <v>0</v>
      </c>
      <c r="S24" s="11"/>
      <c r="T24" s="12"/>
      <c r="U24" s="13"/>
      <c r="V24" s="14"/>
      <c r="W24" s="9">
        <f t="shared" si="1"/>
        <v>0</v>
      </c>
      <c r="X24" s="16"/>
      <c r="Y24" s="14"/>
      <c r="Z24" s="10">
        <f t="shared" si="2"/>
        <v>0</v>
      </c>
      <c r="AA24" s="8">
        <f t="shared" si="3"/>
        <v>0</v>
      </c>
      <c r="AB24" s="81">
        <f t="shared" si="8"/>
        <v>0</v>
      </c>
      <c r="AC24" s="8">
        <f t="shared" si="4"/>
        <v>0</v>
      </c>
      <c r="AD24" s="82">
        <f t="shared" si="4"/>
        <v>0</v>
      </c>
    </row>
    <row r="25" spans="1:30">
      <c r="Z25" s="26"/>
      <c r="AA25" s="26"/>
      <c r="AB25" s="26"/>
      <c r="AC25" s="26"/>
      <c r="AD25" s="26"/>
    </row>
  </sheetData>
  <sheetProtection algorithmName="SHA-512" hashValue="PeCydBVkq+bx5j6WJ+5AGzpnartBTzDTnksmEcylBFaU3m7f2fRs+mJKoyweb58CAcjH9ky16H4uxvugFvjuqg==" saltValue="ihAxEzzuuIX3I+uzEdI5Eg==" spinCount="100000" sheet="1" objects="1" scenarios="1" selectLockedCells="1"/>
  <mergeCells count="11">
    <mergeCell ref="B14:B16"/>
    <mergeCell ref="AC14:AD15"/>
    <mergeCell ref="M3:V3"/>
    <mergeCell ref="M6:V6"/>
    <mergeCell ref="M4:V5"/>
    <mergeCell ref="B3:C3"/>
    <mergeCell ref="B4:C4"/>
    <mergeCell ref="B5:C5"/>
    <mergeCell ref="M7:N7"/>
    <mergeCell ref="Q7:V8"/>
    <mergeCell ref="M8:N8"/>
  </mergeCells>
  <phoneticPr fontId="2"/>
  <conditionalFormatting sqref="C20:E24 G20:AD24">
    <cfRule type="expression" dxfId="4" priority="1">
      <formula>$F$1="なし"</formula>
    </cfRule>
  </conditionalFormatting>
  <conditionalFormatting sqref="H4:H5 C11:C12">
    <cfRule type="expression" dxfId="3" priority="5">
      <formula>$F$1="なし"</formula>
    </cfRule>
  </conditionalFormatting>
  <conditionalFormatting sqref="Q7">
    <cfRule type="cellIs" dxfId="2" priority="2" operator="notEqual">
      <formula>"ー"</formula>
    </cfRule>
  </conditionalFormatting>
  <conditionalFormatting sqref="U19">
    <cfRule type="cellIs" dxfId="1" priority="4" operator="greaterThan">
      <formula>$G$19</formula>
    </cfRule>
  </conditionalFormatting>
  <conditionalFormatting sqref="X19">
    <cfRule type="cellIs" dxfId="0" priority="3" operator="greaterThan">
      <formula>$L$19</formula>
    </cfRule>
  </conditionalFormatting>
  <dataValidations count="1">
    <dataValidation type="whole" allowBlank="1" showInputMessage="1" showErrorMessage="1" sqref="T18" xr:uid="{13BE1502-3C4A-4C18-A22F-6A004C10C24E}">
      <formula1>0</formula1>
      <formula2>E18</formula2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所沢市</dc:creator>
  <cp:lastModifiedBy>ｸﾘﾊﾞ</cp:lastModifiedBy>
  <dcterms:created xsi:type="dcterms:W3CDTF">2025-07-25T07:28:16Z</dcterms:created>
  <dcterms:modified xsi:type="dcterms:W3CDTF">2026-03-25T23:23:24Z</dcterms:modified>
</cp:coreProperties>
</file>